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ECTRICITY BRANCH\MMWO\CPM\ACPS 2018\Consultation Paper\CPM recalculation\"/>
    </mc:Choice>
  </mc:AlternateContent>
  <bookViews>
    <workbookView xWindow="0" yWindow="0" windowWidth="25200" windowHeight="11985"/>
  </bookViews>
  <sheets>
    <sheet name="Sheet2" sheetId="2" r:id="rId1"/>
  </sheets>
  <externalReferences>
    <externalReference r:id="rId2"/>
    <externalReference r:id="rId3"/>
    <externalReference r:id="rId4"/>
  </externalReferences>
  <definedNames>
    <definedName name="CONSTRUCTION_PERIOD">#REF!</definedName>
    <definedName name="CONTRACT_FINISH_YEAR">[2]Cockpit!$C$18</definedName>
    <definedName name="CONTRACT_PERIOD">#REF!</definedName>
    <definedName name="CONTRACT_START_YEAR">#REF!</definedName>
    <definedName name="COUNTRY">#REF!</definedName>
    <definedName name="COUNTRY_LIST">[3]Lists!$C$51:$C$52</definedName>
    <definedName name="DEBT_PERCENT">#REF!</definedName>
    <definedName name="DRAW_DOWN_TERMS_LIST">[3]Lists!$C$7:$C$8</definedName>
    <definedName name="EQUITY_PERCENT">#REF!</definedName>
    <definedName name="EXCHANGE_RATE">#REF!</definedName>
    <definedName name="FINANCIAL_MODEL_NAME">'[3]User Guide'!$C$4</definedName>
    <definedName name="Fuel_Type">#REF!</definedName>
    <definedName name="INTEREST_RATE">#REF!</definedName>
    <definedName name="LAND_PURCHASE_PRICE">#REF!</definedName>
    <definedName name="LOAN_TYPE_LIST">[3]Lists!$C$4:$C$5</definedName>
    <definedName name="plant">#REF!</definedName>
    <definedName name="PLANT_CAPITAL_COST">#REF!</definedName>
    <definedName name="Plant_costs">#REF!</definedName>
    <definedName name="Plant_Data_Base">#REF!</definedName>
    <definedName name="PLANT_LIST">'[3]Candidate Plant'!$B$6:$B$15</definedName>
    <definedName name="Plant_Name">#REF!</definedName>
    <definedName name="PLANT_TABLE">'[3]Candidate Plant'!$B$6:$AB$15</definedName>
    <definedName name="Pre_Tax_RoE">#REF!</definedName>
    <definedName name="SELECTED_PLANT">#REF!</definedName>
    <definedName name="START_YEAR">#REF!</definedName>
    <definedName name="WACC">#REF!</definedName>
    <definedName name="YEAR_LIST">[3]Lists!$C$10:$C$49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C43" i="2"/>
  <c r="J10" i="2"/>
  <c r="J8" i="2"/>
  <c r="J6" i="2"/>
  <c r="J4" i="2"/>
  <c r="J2" i="2"/>
  <c r="F55" i="2" l="1"/>
</calcChain>
</file>

<file path=xl/sharedStrings.xml><?xml version="1.0" encoding="utf-8"?>
<sst xmlns="http://schemas.openxmlformats.org/spreadsheetml/2006/main" count="82" uniqueCount="61">
  <si>
    <t>RPI June 2016 (12 mnth)</t>
  </si>
  <si>
    <t>CPI Ireland June 2016</t>
  </si>
  <si>
    <t>Wacc</t>
  </si>
  <si>
    <t>RPI Mar 2017 (12 mnth)</t>
  </si>
  <si>
    <t>CPI Ireland Mar 2017</t>
  </si>
  <si>
    <t>Alstom GT13E2 NI Distillate</t>
  </si>
  <si>
    <t>Detailed results</t>
  </si>
  <si>
    <t>Capital costs</t>
  </si>
  <si>
    <t>EPC contract</t>
  </si>
  <si>
    <t>€m</t>
  </si>
  <si>
    <t>Site procurement cost</t>
  </si>
  <si>
    <t>Electrical Connection costs</t>
  </si>
  <si>
    <t>Water connection</t>
  </si>
  <si>
    <t>Gas connection</t>
  </si>
  <si>
    <t>Owners contingency</t>
  </si>
  <si>
    <t>Financing</t>
  </si>
  <si>
    <t>IDC</t>
  </si>
  <si>
    <t>Construction insurance</t>
  </si>
  <si>
    <t>Initial Fuel working capital</t>
  </si>
  <si>
    <t>Other non EPC costs</t>
  </si>
  <si>
    <t>Accession Fee</t>
  </si>
  <si>
    <t>Participation Fee</t>
  </si>
  <si>
    <t>Initial working capital (operations)</t>
  </si>
  <si>
    <t>2015 July outright</t>
  </si>
  <si>
    <t>inverse</t>
  </si>
  <si>
    <t>total investment costs (net of working capital)</t>
  </si>
  <si>
    <t>2016 March</t>
  </si>
  <si>
    <t>Annualised capex equivalent</t>
  </si>
  <si>
    <t>2016 July</t>
  </si>
  <si>
    <t>Land and fuel residual value</t>
  </si>
  <si>
    <t>2017 March</t>
  </si>
  <si>
    <t>Fixed market operator charges for units</t>
  </si>
  <si>
    <t>2018 Fwd looking</t>
  </si>
  <si>
    <t>TUoS charges</t>
  </si>
  <si>
    <t>Gas Transmission charges</t>
  </si>
  <si>
    <t>Operating and maintenance costs</t>
  </si>
  <si>
    <t>Insurance</t>
  </si>
  <si>
    <t>Annual business rates</t>
  </si>
  <si>
    <t>Fuel</t>
  </si>
  <si>
    <t>Ongoing costs</t>
  </si>
  <si>
    <t>BNE Costs</t>
  </si>
  <si>
    <t>€/kW</t>
  </si>
  <si>
    <t>Ancillary services</t>
  </si>
  <si>
    <t>Classic BNE</t>
  </si>
  <si>
    <t>Cost Item (000's)</t>
  </si>
  <si>
    <t xml:space="preserve">Investment Cost (excl Fuel Working Capital </t>
  </si>
  <si>
    <t>Initial Working Capital (including Fuel)</t>
  </si>
  <si>
    <t>Residual Value for Land &amp; Fuel</t>
  </si>
  <si>
    <t>Total Capital Costs</t>
  </si>
  <si>
    <t>WACC</t>
  </si>
  <si>
    <t>Plant Life (years)</t>
  </si>
  <si>
    <t>Annualised Capex</t>
  </si>
  <si>
    <t>Recurring Cost</t>
  </si>
  <si>
    <t>Total Annual Cost</t>
  </si>
  <si>
    <t>Capacity (MW)</t>
  </si>
  <si>
    <t>Annualised Cost per kW</t>
  </si>
  <si>
    <t>IMR</t>
  </si>
  <si>
    <t>A/S</t>
  </si>
  <si>
    <t>Cap Req 2018</t>
  </si>
  <si>
    <t>Using the Excel PMT function with F48, F49 and F44+F45-F46 as inputs</t>
  </si>
  <si>
    <t>Alstom GT13E2 NI Distillate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</si>
</sst>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£&quot;#,##0.00;[Red]\-&quot;£&quot;#,##0.00"/>
    <numFmt numFmtId="43" formatCode="_-* #,##0.00_-;\-* #,##0.00_-;_-* &quot;-&quot;??_-;_-@_-"/>
    <numFmt numFmtId="164" formatCode="0.0%"/>
    <numFmt numFmtId="166" formatCode="[$€-1809]#,##0.000"/>
    <numFmt numFmtId="168" formatCode="&quot;£&quot;#,##0.00"/>
    <numFmt numFmtId="169" formatCode="[$€-83C]#,##0.00"/>
    <numFmt numFmtId="170" formatCode="[$€-1809]#,##0.000000"/>
    <numFmt numFmtId="172" formatCode="[$€-1809]#,##0.00"/>
    <numFmt numFmtId="173" formatCode="&quot;£&quot;#,##0.000000"/>
    <numFmt numFmtId="175" formatCode="#,##0.000"/>
    <numFmt numFmtId="177" formatCode="0.0"/>
    <numFmt numFmtId="178" formatCode="_-* #,##0_-;\-* #,##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2"/>
      </top>
      <bottom style="medium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2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3" xfId="0" applyFill="1" applyBorder="1"/>
    <xf numFmtId="0" fontId="4" fillId="0" borderId="6" xfId="0" applyFont="1" applyFill="1" applyBorder="1" applyAlignment="1">
      <alignment vertical="top"/>
    </xf>
    <xf numFmtId="175" fontId="4" fillId="0" borderId="5" xfId="0" applyNumberFormat="1" applyFont="1" applyFill="1" applyBorder="1" applyAlignment="1">
      <alignment horizontal="center" vertical="top"/>
    </xf>
    <xf numFmtId="4" fontId="5" fillId="0" borderId="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/>
    </xf>
    <xf numFmtId="10" fontId="4" fillId="0" borderId="5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horizontal="center" vertical="top" wrapText="1"/>
    </xf>
    <xf numFmtId="177" fontId="4" fillId="0" borderId="5" xfId="0" applyNumberFormat="1" applyFont="1" applyFill="1" applyBorder="1" applyAlignment="1">
      <alignment horizontal="center" vertical="top"/>
    </xf>
    <xf numFmtId="2" fontId="6" fillId="0" borderId="5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/>
    </xf>
    <xf numFmtId="10" fontId="4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164" fontId="0" fillId="0" borderId="0" xfId="2" applyNumberFormat="1" applyFont="1" applyFill="1"/>
    <xf numFmtId="0" fontId="1" fillId="0" borderId="0" xfId="0" applyFont="1" applyFill="1"/>
    <xf numFmtId="10" fontId="0" fillId="0" borderId="0" xfId="2" applyNumberFormat="1" applyFont="1" applyFill="1"/>
    <xf numFmtId="0" fontId="2" fillId="0" borderId="0" xfId="0" applyFont="1" applyFill="1" applyAlignment="1">
      <alignment vertical="center"/>
    </xf>
    <xf numFmtId="164" fontId="1" fillId="0" borderId="0" xfId="2" applyNumberFormat="1" applyFont="1" applyFill="1"/>
    <xf numFmtId="0" fontId="2" fillId="0" borderId="0" xfId="0" applyFont="1" applyFill="1"/>
    <xf numFmtId="166" fontId="0" fillId="0" borderId="0" xfId="0" applyNumberFormat="1" applyFill="1"/>
    <xf numFmtId="168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172" fontId="0" fillId="0" borderId="0" xfId="0" applyNumberFormat="1" applyFill="1"/>
    <xf numFmtId="2" fontId="0" fillId="0" borderId="0" xfId="0" applyNumberFormat="1" applyFill="1"/>
    <xf numFmtId="173" fontId="0" fillId="0" borderId="0" xfId="0" applyNumberFormat="1" applyFill="1"/>
    <xf numFmtId="0" fontId="0" fillId="0" borderId="2" xfId="0" applyFill="1" applyBorder="1"/>
    <xf numFmtId="172" fontId="0" fillId="0" borderId="4" xfId="0" applyNumberFormat="1" applyFill="1" applyBorder="1"/>
    <xf numFmtId="8" fontId="0" fillId="0" borderId="0" xfId="0" applyNumberFormat="1" applyFill="1"/>
    <xf numFmtId="10" fontId="0" fillId="0" borderId="0" xfId="0" applyNumberFormat="1" applyFill="1"/>
    <xf numFmtId="0" fontId="0" fillId="0" borderId="0" xfId="0" applyFill="1" applyBorder="1"/>
    <xf numFmtId="0" fontId="6" fillId="0" borderId="6" xfId="0" applyFont="1" applyFill="1" applyBorder="1" applyAlignment="1">
      <alignment vertical="top"/>
    </xf>
    <xf numFmtId="9" fontId="0" fillId="0" borderId="0" xfId="2" applyFont="1" applyFill="1"/>
    <xf numFmtId="175" fontId="5" fillId="0" borderId="5" xfId="0" applyNumberFormat="1" applyFont="1" applyFill="1" applyBorder="1" applyAlignment="1">
      <alignment horizontal="center" vertical="top" wrapText="1"/>
    </xf>
    <xf numFmtId="175" fontId="6" fillId="0" borderId="5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178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top"/>
    </xf>
    <xf numFmtId="4" fontId="5" fillId="0" borderId="8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Fill="1" applyBorder="1" applyAlignment="1">
      <alignment horizontal="center" vertical="top"/>
    </xf>
    <xf numFmtId="10" fontId="4" fillId="0" borderId="8" xfId="0" applyNumberFormat="1" applyFont="1" applyFill="1" applyBorder="1" applyAlignment="1">
      <alignment horizontal="center" vertical="top"/>
    </xf>
    <xf numFmtId="3" fontId="5" fillId="0" borderId="8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/>
    </xf>
    <xf numFmtId="177" fontId="4" fillId="0" borderId="8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horizontal="left" vertical="top"/>
    </xf>
    <xf numFmtId="10" fontId="0" fillId="0" borderId="1" xfId="0" applyNumberForma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justify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NE%202016%20NI%20for%20analysis%20in%20F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Archives%20(Projects)\CERNIAUR%20-%20Best%20New%20Entrant\Model\latest\BNE%20IPP%20Model%20240609_vfinal%20with%20Table%207-2%20-%20updated%20with%20Decision%20points%20V2.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Archives%20(Projects)\CERNIAUR%20-%20Best%20New%20Entrant\Model\latest\20090522%20BNE%20IPP%20Model%20v2%209%20020609%202%20GMI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User Guide"/>
      <sheetName val="Engineering inputs"/>
      <sheetName val="Other inputs"/>
      <sheetName val="Results"/>
      <sheetName val="For Con Paper 2017"/>
      <sheetName val="calculations"/>
      <sheetName val="calculations For idc"/>
      <sheetName val="version history"/>
      <sheetName val="Screening Cur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QA &amp; Control"/>
      <sheetName val="User Guide"/>
      <sheetName val="Tables for Decision Paper"/>
      <sheetName val="2007 Check"/>
      <sheetName val="Classic BNE"/>
      <sheetName val="Cockpit"/>
      <sheetName val="Table 7.2"/>
      <sheetName val="Pick Plant"/>
      <sheetName val="Candidate Plant"/>
      <sheetName val="Plant Data Base"/>
      <sheetName val="Accounts"/>
      <sheetName val="SCA I"/>
      <sheetName val="SCA II"/>
      <sheetName val="Calculations"/>
      <sheetName val="Loan"/>
      <sheetName val="Sales"/>
      <sheetName val="Fuel Costs"/>
      <sheetName val="O&amp;M Costs"/>
      <sheetName val="BG Capex"/>
      <sheetName val="BG Opex"/>
      <sheetName val="BG Tech Perf.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8">
          <cell r="C18">
            <v>2031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Classic BNE"/>
      <sheetName val="Cockpit"/>
      <sheetName val="Pick Plant"/>
      <sheetName val="Candidate Plant"/>
      <sheetName val="Plant Data Base"/>
      <sheetName val="Accounts"/>
      <sheetName val="SCA I"/>
      <sheetName val="SCA II"/>
      <sheetName val="Calculations"/>
      <sheetName val="Loan"/>
      <sheetName val="Sales"/>
      <sheetName val="Fuel Costs"/>
      <sheetName val="O&amp;M Costs"/>
      <sheetName val="BG Capex"/>
      <sheetName val="BG Opex"/>
      <sheetName val="BG Tech Perf."/>
      <sheetName val="Lists"/>
      <sheetName val="QA &amp; Control"/>
    </sheetNames>
    <sheetDataSet>
      <sheetData sheetId="0">
        <row r="4">
          <cell r="C4" t="str">
            <v>BNE Analysis</v>
          </cell>
        </row>
      </sheetData>
      <sheetData sheetId="1"/>
      <sheetData sheetId="2"/>
      <sheetData sheetId="3"/>
      <sheetData sheetId="4">
        <row r="6">
          <cell r="B6" t="str">
            <v>Alstom GT13E2 LFO</v>
          </cell>
          <cell r="C6">
            <v>190.0626</v>
          </cell>
          <cell r="D6">
            <v>0.03</v>
          </cell>
          <cell r="E6">
            <v>6.4065999999999992</v>
          </cell>
          <cell r="F6">
            <v>194.77532913315849</v>
          </cell>
          <cell r="G6">
            <v>11.760000000000002</v>
          </cell>
          <cell r="H6">
            <v>3.1381379210671438</v>
          </cell>
          <cell r="I6">
            <v>62.827531998448457</v>
          </cell>
          <cell r="J6">
            <v>74.587531998448455</v>
          </cell>
          <cell r="K6">
            <v>639.98781282166715</v>
          </cell>
          <cell r="L6">
            <v>0.67</v>
          </cell>
          <cell r="M6">
            <v>0.33</v>
          </cell>
          <cell r="Q6">
            <v>2</v>
          </cell>
          <cell r="R6">
            <v>6.4065999999999992</v>
          </cell>
          <cell r="S6">
            <v>6.4065999999999992</v>
          </cell>
          <cell r="T6">
            <v>0.754</v>
          </cell>
          <cell r="U6">
            <v>5.0000000000000001E-3</v>
          </cell>
          <cell r="V6">
            <v>0.3</v>
          </cell>
          <cell r="W6">
            <v>0.6</v>
          </cell>
          <cell r="X6">
            <v>0.4</v>
          </cell>
          <cell r="Y6">
            <v>0.7</v>
          </cell>
        </row>
        <row r="7">
          <cell r="B7" t="str">
            <v>P&amp;W FT8 Swift Pac 60 (wet) LFO</v>
          </cell>
          <cell r="C7">
            <v>183.55350000000001</v>
          </cell>
          <cell r="D7">
            <v>0.03</v>
          </cell>
          <cell r="E7">
            <v>7.8763860000000001</v>
          </cell>
          <cell r="F7">
            <v>185.99624615804166</v>
          </cell>
          <cell r="G7">
            <v>5.8800000000000008</v>
          </cell>
          <cell r="H7">
            <v>3.7030885153828166</v>
          </cell>
          <cell r="I7">
            <v>76.767263944467459</v>
          </cell>
          <cell r="J7">
            <v>82.647263944467454</v>
          </cell>
          <cell r="K7">
            <v>860.27847154842561</v>
          </cell>
          <cell r="L7">
            <v>1</v>
          </cell>
          <cell r="Q7">
            <v>1</v>
          </cell>
          <cell r="R7">
            <v>7.8763860000000001</v>
          </cell>
          <cell r="S7">
            <v>7.8763860000000001</v>
          </cell>
          <cell r="T7">
            <v>0.754</v>
          </cell>
          <cell r="U7">
            <v>5.0000000000000001E-3</v>
          </cell>
          <cell r="V7">
            <v>0.4</v>
          </cell>
          <cell r="W7">
            <v>0.6</v>
          </cell>
          <cell r="X7">
            <v>0.5</v>
          </cell>
          <cell r="Y7">
            <v>0.7</v>
          </cell>
        </row>
        <row r="8">
          <cell r="B8" t="str">
            <v>GE LM6000PC Sprint LFO</v>
          </cell>
          <cell r="C8">
            <v>193.337625</v>
          </cell>
          <cell r="D8">
            <v>0.03</v>
          </cell>
          <cell r="E8">
            <v>7.2531420000000004</v>
          </cell>
          <cell r="F8">
            <v>172.98741228484937</v>
          </cell>
          <cell r="G8">
            <v>5.8800000000000008</v>
          </cell>
          <cell r="H8">
            <v>3.9779439457286032</v>
          </cell>
          <cell r="I8">
            <v>78.291915528886676</v>
          </cell>
          <cell r="J8">
            <v>84.171915528886672</v>
          </cell>
          <cell r="K8">
            <v>888.06740377352389</v>
          </cell>
          <cell r="L8">
            <v>0.75000000000000011</v>
          </cell>
          <cell r="M8">
            <v>0.25</v>
          </cell>
          <cell r="Q8">
            <v>2</v>
          </cell>
          <cell r="R8">
            <v>7.2531420000000004</v>
          </cell>
          <cell r="S8">
            <v>7.2531420000000004</v>
          </cell>
          <cell r="T8">
            <v>0.754</v>
          </cell>
          <cell r="U8">
            <v>5.0000000000000001E-3</v>
          </cell>
          <cell r="V8">
            <v>0.3</v>
          </cell>
          <cell r="W8">
            <v>0.6</v>
          </cell>
          <cell r="X8">
            <v>0.4</v>
          </cell>
          <cell r="Y8">
            <v>0.7</v>
          </cell>
          <cell r="AB8" t="str">
            <v>Example Only: Assumes a Crude Oil Price of USD 65 per Barrel</v>
          </cell>
        </row>
        <row r="9">
          <cell r="B9" t="str">
            <v>Siemens SGT5-2000E (33 MAC) LFO</v>
          </cell>
          <cell r="C9">
            <v>166.6275</v>
          </cell>
          <cell r="D9">
            <v>0.03</v>
          </cell>
          <cell r="E9">
            <v>5.9009140000000002</v>
          </cell>
          <cell r="F9">
            <v>209.6828511872647</v>
          </cell>
          <cell r="G9">
            <v>11.760000000000002</v>
          </cell>
          <cell r="H9">
            <v>2.8184353947392968</v>
          </cell>
          <cell r="I9">
            <v>64.362965359400476</v>
          </cell>
          <cell r="J9">
            <v>76.122965359400482</v>
          </cell>
          <cell r="K9">
            <v>658.16735622078841</v>
          </cell>
          <cell r="L9">
            <v>0.67</v>
          </cell>
          <cell r="M9">
            <v>0.33</v>
          </cell>
          <cell r="Q9">
            <v>2</v>
          </cell>
          <cell r="R9">
            <v>5.9009140000000002</v>
          </cell>
          <cell r="S9">
            <v>5.9009140000000002</v>
          </cell>
          <cell r="T9">
            <v>0.754</v>
          </cell>
          <cell r="U9">
            <v>5.0000000000000001E-3</v>
          </cell>
          <cell r="V9">
            <v>0.4</v>
          </cell>
          <cell r="W9">
            <v>0.6</v>
          </cell>
          <cell r="X9">
            <v>0.5</v>
          </cell>
          <cell r="Y9">
            <v>0.7</v>
          </cell>
          <cell r="AB9" t="str">
            <v>Example Only: Assumes a Crude Oil Price of USD 65 per Barrel</v>
          </cell>
        </row>
        <row r="10">
          <cell r="B10" t="str">
            <v>Alstom GT13E2 GAS</v>
          </cell>
          <cell r="C10">
            <v>193.63427999999999</v>
          </cell>
          <cell r="D10">
            <v>0.03</v>
          </cell>
          <cell r="E10">
            <v>6.4066000000000001</v>
          </cell>
          <cell r="F10">
            <v>89.012315467558821</v>
          </cell>
          <cell r="G10">
            <v>7.8400000000000016</v>
          </cell>
          <cell r="H10">
            <v>3.1646114933097027</v>
          </cell>
          <cell r="I10">
            <v>62.188888555651168</v>
          </cell>
          <cell r="J10">
            <v>70.028888555651164</v>
          </cell>
          <cell r="K10">
            <v>637.05836930395833</v>
          </cell>
          <cell r="L10">
            <v>0.67</v>
          </cell>
          <cell r="M10">
            <v>0.33</v>
          </cell>
          <cell r="Q10">
            <v>2</v>
          </cell>
          <cell r="R10">
            <v>6.4066000000000001</v>
          </cell>
          <cell r="S10">
            <v>6.4066000000000001</v>
          </cell>
          <cell r="T10">
            <v>0.754</v>
          </cell>
          <cell r="U10">
            <v>5.0000000000000001E-3</v>
          </cell>
          <cell r="V10">
            <v>0.3</v>
          </cell>
          <cell r="W10">
            <v>0.6</v>
          </cell>
          <cell r="X10">
            <v>0.4</v>
          </cell>
          <cell r="Y10">
            <v>0.7</v>
          </cell>
        </row>
        <row r="11">
          <cell r="B11" t="str">
            <v>Siemens SGT5-2000E (33 MAC) GAS</v>
          </cell>
          <cell r="C11">
            <v>166.79599999999999</v>
          </cell>
          <cell r="D11">
            <v>0.03</v>
          </cell>
          <cell r="E11">
            <v>5.9009140000000002</v>
          </cell>
          <cell r="F11">
            <v>91.192066556489138</v>
          </cell>
          <cell r="G11">
            <v>7.8400000000000016</v>
          </cell>
          <cell r="H11">
            <v>2.8223425853536943</v>
          </cell>
          <cell r="I11">
            <v>64.387080952890472</v>
          </cell>
          <cell r="J11">
            <v>72.227080952890475</v>
          </cell>
          <cell r="K11">
            <v>668.45522862469682</v>
          </cell>
          <cell r="L11">
            <v>0.67</v>
          </cell>
          <cell r="M11">
            <v>0.33</v>
          </cell>
          <cell r="Q11">
            <v>2</v>
          </cell>
          <cell r="R11">
            <v>5.9009140000000002</v>
          </cell>
          <cell r="S11">
            <v>5.9009140000000002</v>
          </cell>
          <cell r="T11">
            <v>0.754</v>
          </cell>
          <cell r="U11">
            <v>5.0000000000000001E-3</v>
          </cell>
          <cell r="V11">
            <v>0.4</v>
          </cell>
          <cell r="W11">
            <v>0.6</v>
          </cell>
          <cell r="X11">
            <v>0.5</v>
          </cell>
          <cell r="Y11">
            <v>0.7</v>
          </cell>
        </row>
        <row r="12">
          <cell r="B12" t="str">
            <v>GE LM6000PC Sprint GAS</v>
          </cell>
          <cell r="C12">
            <v>194.50060000000002</v>
          </cell>
          <cell r="D12">
            <v>0.03</v>
          </cell>
          <cell r="E12">
            <v>7.2531420000000004</v>
          </cell>
          <cell r="F12">
            <v>79.456286693688227</v>
          </cell>
          <cell r="G12">
            <v>3.9200000000000008</v>
          </cell>
          <cell r="H12">
            <v>4.0477550344645508</v>
          </cell>
          <cell r="I12">
            <v>79.189557344773263</v>
          </cell>
          <cell r="J12">
            <v>83.109557344773265</v>
          </cell>
          <cell r="K12">
            <v>914.37036187643139</v>
          </cell>
          <cell r="L12">
            <v>0.75000000000000011</v>
          </cell>
          <cell r="M12">
            <v>0.25</v>
          </cell>
          <cell r="Q12">
            <v>2</v>
          </cell>
          <cell r="R12">
            <v>7.2531420000000004</v>
          </cell>
          <cell r="S12">
            <v>7.2531420000000004</v>
          </cell>
          <cell r="T12">
            <v>0.754</v>
          </cell>
          <cell r="U12">
            <v>5.0000000000000001E-3</v>
          </cell>
          <cell r="V12">
            <v>0.3</v>
          </cell>
          <cell r="W12">
            <v>0.6</v>
          </cell>
          <cell r="X12">
            <v>0.4</v>
          </cell>
          <cell r="Y12">
            <v>0.7</v>
          </cell>
        </row>
        <row r="13">
          <cell r="B13" t="str">
            <v>P&amp;W FT8 Swift Pac 60 (wet) GAS</v>
          </cell>
          <cell r="C13">
            <v>184.86720000000003</v>
          </cell>
          <cell r="D13">
            <v>0.03</v>
          </cell>
          <cell r="E13">
            <v>7.8763859999999992</v>
          </cell>
          <cell r="F13">
            <v>84.914383420369802</v>
          </cell>
          <cell r="G13">
            <v>3.9200000000000008</v>
          </cell>
          <cell r="H13">
            <v>3.7205433050393775</v>
          </cell>
          <cell r="I13">
            <v>76.581018765505164</v>
          </cell>
          <cell r="J13">
            <v>80.501018765505165</v>
          </cell>
          <cell r="K13">
            <v>866.52044875442539</v>
          </cell>
          <cell r="L13">
            <v>1</v>
          </cell>
          <cell r="Q13">
            <v>1</v>
          </cell>
          <cell r="R13">
            <v>7.8763859999999992</v>
          </cell>
          <cell r="S13">
            <v>7.8763859999999992</v>
          </cell>
          <cell r="T13">
            <v>0.754</v>
          </cell>
          <cell r="U13">
            <v>5.0000000000000001E-3</v>
          </cell>
          <cell r="V13">
            <v>0.4</v>
          </cell>
          <cell r="W13">
            <v>0.6</v>
          </cell>
          <cell r="X13">
            <v>0.5</v>
          </cell>
          <cell r="Y13">
            <v>0.7</v>
          </cell>
        </row>
        <row r="14">
          <cell r="B14">
            <v>0</v>
          </cell>
          <cell r="D14">
            <v>0.03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Q14">
            <v>0</v>
          </cell>
          <cell r="R14" t="e">
            <v>#N/A</v>
          </cell>
          <cell r="S14" t="e">
            <v>#N/A</v>
          </cell>
          <cell r="T14">
            <v>0.754</v>
          </cell>
          <cell r="U14">
            <v>5.0000000000000001E-3</v>
          </cell>
          <cell r="V14">
            <v>0.3</v>
          </cell>
          <cell r="W14">
            <v>0.6</v>
          </cell>
          <cell r="X14">
            <v>0.4</v>
          </cell>
          <cell r="Y14">
            <v>0.7</v>
          </cell>
        </row>
        <row r="15">
          <cell r="B15">
            <v>0</v>
          </cell>
          <cell r="D15">
            <v>0.03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Q15">
            <v>0</v>
          </cell>
          <cell r="R15" t="e">
            <v>#N/A</v>
          </cell>
          <cell r="S15" t="e">
            <v>#N/A</v>
          </cell>
          <cell r="T15">
            <v>0.754</v>
          </cell>
          <cell r="U15">
            <v>5.0000000000000001E-3</v>
          </cell>
          <cell r="V15">
            <v>0.4</v>
          </cell>
          <cell r="W15">
            <v>0.6</v>
          </cell>
          <cell r="X15">
            <v>0.5</v>
          </cell>
          <cell r="Y15">
            <v>0.7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Declining Balance</v>
          </cell>
        </row>
        <row r="5">
          <cell r="C5" t="str">
            <v>Annuity</v>
          </cell>
        </row>
        <row r="7">
          <cell r="C7" t="str">
            <v>Equity First</v>
          </cell>
        </row>
        <row r="8">
          <cell r="C8" t="str">
            <v>Equity/Loan</v>
          </cell>
        </row>
        <row r="10">
          <cell r="C10">
            <v>2010</v>
          </cell>
        </row>
        <row r="11">
          <cell r="C11">
            <v>2011</v>
          </cell>
        </row>
        <row r="12">
          <cell r="C12">
            <v>2012</v>
          </cell>
        </row>
        <row r="13">
          <cell r="C13">
            <v>2013</v>
          </cell>
        </row>
        <row r="14">
          <cell r="C14">
            <v>2014</v>
          </cell>
        </row>
        <row r="15">
          <cell r="C15">
            <v>2015</v>
          </cell>
        </row>
        <row r="16">
          <cell r="C16">
            <v>2016</v>
          </cell>
        </row>
        <row r="17">
          <cell r="C17">
            <v>2017</v>
          </cell>
        </row>
        <row r="18">
          <cell r="C18">
            <v>2018</v>
          </cell>
        </row>
        <row r="19">
          <cell r="C19">
            <v>2019</v>
          </cell>
        </row>
        <row r="20">
          <cell r="C20">
            <v>2020</v>
          </cell>
        </row>
        <row r="21">
          <cell r="C21">
            <v>2021</v>
          </cell>
        </row>
        <row r="22">
          <cell r="C22">
            <v>2022</v>
          </cell>
        </row>
        <row r="23">
          <cell r="C23">
            <v>2023</v>
          </cell>
        </row>
        <row r="24">
          <cell r="C24">
            <v>2024</v>
          </cell>
        </row>
        <row r="25">
          <cell r="C25">
            <v>2025</v>
          </cell>
        </row>
        <row r="26">
          <cell r="C26">
            <v>2026</v>
          </cell>
        </row>
        <row r="27">
          <cell r="C27">
            <v>2027</v>
          </cell>
        </row>
        <row r="28">
          <cell r="C28">
            <v>2028</v>
          </cell>
        </row>
        <row r="29">
          <cell r="C29">
            <v>2029</v>
          </cell>
        </row>
        <row r="30">
          <cell r="C30">
            <v>2030</v>
          </cell>
        </row>
        <row r="31">
          <cell r="C31">
            <v>2031</v>
          </cell>
        </row>
        <row r="32">
          <cell r="C32">
            <v>2032</v>
          </cell>
        </row>
        <row r="33">
          <cell r="C33">
            <v>2033</v>
          </cell>
        </row>
        <row r="34">
          <cell r="C34">
            <v>2034</v>
          </cell>
        </row>
        <row r="35">
          <cell r="C35">
            <v>2035</v>
          </cell>
        </row>
        <row r="36">
          <cell r="C36">
            <v>2036</v>
          </cell>
        </row>
        <row r="37">
          <cell r="C37">
            <v>2037</v>
          </cell>
        </row>
        <row r="38">
          <cell r="C38">
            <v>2038</v>
          </cell>
        </row>
        <row r="39">
          <cell r="C39">
            <v>2039</v>
          </cell>
        </row>
        <row r="40">
          <cell r="C40">
            <v>2040</v>
          </cell>
        </row>
        <row r="41">
          <cell r="C41">
            <v>2041</v>
          </cell>
        </row>
        <row r="42">
          <cell r="C42">
            <v>2042</v>
          </cell>
        </row>
        <row r="43">
          <cell r="C43">
            <v>2043</v>
          </cell>
        </row>
        <row r="44">
          <cell r="C44">
            <v>2044</v>
          </cell>
        </row>
        <row r="45">
          <cell r="C45">
            <v>2045</v>
          </cell>
        </row>
        <row r="46">
          <cell r="C46">
            <v>2046</v>
          </cell>
        </row>
        <row r="47">
          <cell r="C47">
            <v>2047</v>
          </cell>
        </row>
        <row r="48">
          <cell r="C48">
            <v>2048</v>
          </cell>
        </row>
        <row r="49">
          <cell r="C49">
            <v>2049</v>
          </cell>
        </row>
        <row r="51">
          <cell r="C51" t="str">
            <v>Republic of Ireland</v>
          </cell>
        </row>
        <row r="52">
          <cell r="C52" t="str">
            <v>Northern Ireland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5" workbookViewId="0">
      <selection activeCell="M53" sqref="M53"/>
    </sheetView>
  </sheetViews>
  <sheetFormatPr defaultRowHeight="12.75" x14ac:dyDescent="0.2"/>
  <cols>
    <col min="1" max="1" width="39.28515625" style="18" bestFit="1" customWidth="1"/>
    <col min="2" max="2" width="5.42578125" style="18" bestFit="1" customWidth="1"/>
    <col min="3" max="3" width="29.28515625" style="18" bestFit="1" customWidth="1"/>
    <col min="4" max="4" width="8.5703125" style="18" bestFit="1" customWidth="1"/>
    <col min="5" max="5" width="21.85546875" style="18" bestFit="1" customWidth="1"/>
    <col min="6" max="6" width="14" style="18" bestFit="1" customWidth="1"/>
    <col min="7" max="7" width="19.28515625" style="18" bestFit="1" customWidth="1"/>
    <col min="8" max="8" width="6.28515625" style="18" bestFit="1" customWidth="1"/>
    <col min="9" max="9" width="15.7109375" style="18" bestFit="1" customWidth="1"/>
    <col min="10" max="10" width="12" style="18" bestFit="1" customWidth="1"/>
    <col min="11" max="16384" width="9.140625" style="18"/>
  </cols>
  <sheetData>
    <row r="1" spans="1:10" ht="13.5" thickBot="1" x14ac:dyDescent="0.25">
      <c r="E1" s="18" t="s">
        <v>0</v>
      </c>
      <c r="F1" s="19">
        <v>1.6E-2</v>
      </c>
      <c r="G1" s="20" t="s">
        <v>1</v>
      </c>
      <c r="H1" s="21">
        <v>0</v>
      </c>
      <c r="I1" s="20" t="s">
        <v>23</v>
      </c>
      <c r="J1" s="20" t="s">
        <v>24</v>
      </c>
    </row>
    <row r="2" spans="1:10" ht="13.5" thickBot="1" x14ac:dyDescent="0.25">
      <c r="C2" s="22" t="s">
        <v>2</v>
      </c>
      <c r="D2" s="54">
        <v>5.1700000000000003E-2</v>
      </c>
      <c r="E2" s="18" t="s">
        <v>3</v>
      </c>
      <c r="F2" s="19">
        <v>3.1E-2</v>
      </c>
      <c r="G2" s="23" t="s">
        <v>4</v>
      </c>
      <c r="H2" s="21">
        <v>5.0000000000000001E-4</v>
      </c>
      <c r="I2" s="18">
        <v>0.70436226383796829</v>
      </c>
      <c r="J2" s="18">
        <f>1/I2</f>
        <v>1.4197239848585079</v>
      </c>
    </row>
    <row r="3" spans="1:10" x14ac:dyDescent="0.2">
      <c r="A3" s="24" t="s">
        <v>6</v>
      </c>
      <c r="I3" s="20" t="s">
        <v>26</v>
      </c>
    </row>
    <row r="4" spans="1:10" x14ac:dyDescent="0.2">
      <c r="A4" s="18" t="s">
        <v>7</v>
      </c>
      <c r="C4" s="18" t="s">
        <v>5</v>
      </c>
      <c r="I4" s="18">
        <v>0.78573568937042715</v>
      </c>
      <c r="J4" s="18">
        <f>1/I4</f>
        <v>1.2726926032865489</v>
      </c>
    </row>
    <row r="5" spans="1:10" x14ac:dyDescent="0.2">
      <c r="A5" s="18" t="s">
        <v>8</v>
      </c>
      <c r="B5" s="18" t="s">
        <v>9</v>
      </c>
      <c r="C5" s="25">
        <v>94.5</v>
      </c>
      <c r="F5" s="25">
        <v>94.547249999999991</v>
      </c>
      <c r="G5" s="25"/>
      <c r="I5" s="20" t="s">
        <v>28</v>
      </c>
    </row>
    <row r="6" spans="1:10" x14ac:dyDescent="0.2">
      <c r="A6" s="18" t="s">
        <v>10</v>
      </c>
      <c r="B6" s="18" t="s">
        <v>9</v>
      </c>
      <c r="C6" s="25">
        <v>0.95907776191423277</v>
      </c>
      <c r="D6" s="26">
        <v>0.67553818357856099</v>
      </c>
      <c r="E6" s="26">
        <v>0.70762354514580827</v>
      </c>
      <c r="F6" s="27">
        <v>0.83714142058747376</v>
      </c>
      <c r="G6" s="27"/>
      <c r="H6" s="27"/>
      <c r="I6" s="18">
        <v>0.83539204331153372</v>
      </c>
      <c r="J6" s="18">
        <f>1/I6</f>
        <v>1.1970427633425289</v>
      </c>
    </row>
    <row r="7" spans="1:10" x14ac:dyDescent="0.2">
      <c r="A7" s="18" t="s">
        <v>11</v>
      </c>
      <c r="B7" s="18" t="s">
        <v>9</v>
      </c>
      <c r="C7" s="25">
        <v>16.591999999999999</v>
      </c>
      <c r="D7" s="26">
        <v>11.686778681599568</v>
      </c>
      <c r="E7" s="26">
        <v>12.241853921860821</v>
      </c>
      <c r="F7" s="27">
        <v>14.482507052050163</v>
      </c>
      <c r="G7" s="27"/>
      <c r="H7" s="27"/>
      <c r="I7" s="20" t="s">
        <v>30</v>
      </c>
    </row>
    <row r="8" spans="1:10" x14ac:dyDescent="0.2">
      <c r="A8" s="18" t="s">
        <v>12</v>
      </c>
      <c r="B8" s="18" t="s">
        <v>9</v>
      </c>
      <c r="C8" s="25">
        <v>0.51200000000000001</v>
      </c>
      <c r="D8" s="26">
        <v>0.36063347908503979</v>
      </c>
      <c r="E8" s="26">
        <v>0.37776212680766286</v>
      </c>
      <c r="F8" s="27">
        <v>0.44690474991861651</v>
      </c>
      <c r="G8" s="27"/>
      <c r="H8" s="27"/>
      <c r="I8" s="18">
        <v>0.86721222603237558</v>
      </c>
      <c r="J8" s="18">
        <f>1/I8</f>
        <v>1.153120274347547</v>
      </c>
    </row>
    <row r="9" spans="1:10" x14ac:dyDescent="0.2">
      <c r="A9" s="18" t="s">
        <v>13</v>
      </c>
      <c r="B9" s="18" t="s">
        <v>9</v>
      </c>
      <c r="C9" s="25">
        <v>0</v>
      </c>
      <c r="D9" s="26">
        <v>0</v>
      </c>
      <c r="E9" s="26">
        <v>0</v>
      </c>
      <c r="F9" s="27">
        <v>0</v>
      </c>
      <c r="G9" s="27"/>
      <c r="I9" s="18" t="s">
        <v>32</v>
      </c>
    </row>
    <row r="10" spans="1:10" x14ac:dyDescent="0.2">
      <c r="A10" s="18" t="s">
        <v>14</v>
      </c>
      <c r="B10" s="18" t="s">
        <v>9</v>
      </c>
      <c r="C10" s="25">
        <v>4.7250000000000005</v>
      </c>
      <c r="D10" s="26">
        <v>3.3281116966344007</v>
      </c>
      <c r="E10" s="26">
        <v>3.4861836897777478</v>
      </c>
      <c r="F10" s="27">
        <v>4.1242674675106699</v>
      </c>
      <c r="G10" s="25"/>
      <c r="I10" s="18">
        <v>0.84528554882546036</v>
      </c>
      <c r="J10" s="18">
        <f>1/I10</f>
        <v>1.1830321734347857</v>
      </c>
    </row>
    <row r="11" spans="1:10" x14ac:dyDescent="0.2">
      <c r="A11" s="18" t="s">
        <v>15</v>
      </c>
      <c r="B11" s="18" t="s">
        <v>9</v>
      </c>
      <c r="C11" s="25">
        <v>1.8900000000000001</v>
      </c>
      <c r="D11" s="26">
        <v>1.3312446786537602</v>
      </c>
      <c r="E11" s="26">
        <v>1.3944734759110993</v>
      </c>
      <c r="F11" s="27">
        <v>1.649706987004268</v>
      </c>
      <c r="G11" s="25"/>
      <c r="H11" s="26"/>
    </row>
    <row r="12" spans="1:10" x14ac:dyDescent="0.2">
      <c r="A12" s="18" t="s">
        <v>16</v>
      </c>
      <c r="B12" s="18" t="s">
        <v>9</v>
      </c>
      <c r="C12" s="25">
        <v>0.624</v>
      </c>
      <c r="D12" s="26">
        <v>0.43952205263489219</v>
      </c>
      <c r="E12" s="26">
        <v>0.460397592046839</v>
      </c>
      <c r="F12" s="27">
        <v>0.54466516396331377</v>
      </c>
      <c r="G12" s="25"/>
    </row>
    <row r="13" spans="1:10" x14ac:dyDescent="0.2">
      <c r="A13" s="18" t="s">
        <v>17</v>
      </c>
      <c r="B13" s="18" t="s">
        <v>9</v>
      </c>
      <c r="C13" s="25">
        <v>0.85049999999999992</v>
      </c>
      <c r="D13" s="26">
        <v>0.59906010539419197</v>
      </c>
      <c r="E13" s="26">
        <v>0.62751306415999442</v>
      </c>
      <c r="F13" s="27">
        <v>0.74236814415192032</v>
      </c>
      <c r="G13" s="25"/>
    </row>
    <row r="14" spans="1:10" x14ac:dyDescent="0.2">
      <c r="A14" s="18" t="s">
        <v>18</v>
      </c>
      <c r="B14" s="18" t="s">
        <v>9</v>
      </c>
      <c r="C14" s="25">
        <v>3.5270000000000001</v>
      </c>
      <c r="D14" s="26">
        <v>2.4842857045565143</v>
      </c>
      <c r="E14" s="26">
        <v>2.6022793383801304</v>
      </c>
      <c r="F14" s="27">
        <v>3.0785801815682818</v>
      </c>
      <c r="G14" s="25"/>
    </row>
    <row r="15" spans="1:10" x14ac:dyDescent="0.2">
      <c r="A15" s="18" t="s">
        <v>19</v>
      </c>
      <c r="B15" s="18" t="s">
        <v>9</v>
      </c>
      <c r="C15" s="25">
        <v>8.504999999999999</v>
      </c>
      <c r="D15" s="26">
        <v>5.9906010539419192</v>
      </c>
      <c r="E15" s="26">
        <v>6.2751306415999446</v>
      </c>
      <c r="F15" s="27">
        <v>7.4236814415192036</v>
      </c>
      <c r="G15" s="25"/>
    </row>
    <row r="16" spans="1:10" x14ac:dyDescent="0.2">
      <c r="A16" s="18" t="s">
        <v>20</v>
      </c>
      <c r="B16" s="18" t="s">
        <v>9</v>
      </c>
      <c r="C16" s="25">
        <v>1.044E-3</v>
      </c>
      <c r="D16" s="26">
        <v>7.3535420344683893E-4</v>
      </c>
      <c r="E16" s="26">
        <v>7.7028058669374993E-4</v>
      </c>
      <c r="F16" s="27">
        <v>9.1126671663092885E-4</v>
      </c>
      <c r="G16" s="25"/>
    </row>
    <row r="17" spans="1:7" x14ac:dyDescent="0.2">
      <c r="A17" s="18" t="s">
        <v>21</v>
      </c>
      <c r="B17" s="18" t="s">
        <v>9</v>
      </c>
      <c r="C17" s="25">
        <v>2.6099999999999999E-3</v>
      </c>
      <c r="D17" s="26">
        <v>1.8383855086170971E-3</v>
      </c>
      <c r="E17" s="26">
        <v>1.9257014667343746E-3</v>
      </c>
      <c r="F17" s="27">
        <v>2.2781667915773218E-3</v>
      </c>
      <c r="G17" s="25"/>
    </row>
    <row r="18" spans="1:7" x14ac:dyDescent="0.2">
      <c r="A18" s="20" t="s">
        <v>22</v>
      </c>
      <c r="B18" s="20" t="s">
        <v>9</v>
      </c>
      <c r="C18" s="25">
        <v>2.0730372064087392</v>
      </c>
      <c r="D18" s="26">
        <v>1.4601691797263971</v>
      </c>
      <c r="E18" s="26">
        <v>1.5295213750866821</v>
      </c>
      <c r="F18" s="27">
        <v>1.8094729966837597</v>
      </c>
      <c r="G18" s="25"/>
    </row>
    <row r="19" spans="1:7" x14ac:dyDescent="0.2">
      <c r="C19" s="28"/>
    </row>
    <row r="20" spans="1:7" x14ac:dyDescent="0.2">
      <c r="A20" s="20" t="s">
        <v>25</v>
      </c>
      <c r="C20" s="28">
        <v>129.16123176191425</v>
      </c>
      <c r="D20" s="25">
        <v>132.68823176191424</v>
      </c>
      <c r="E20" s="25"/>
      <c r="F20" s="25">
        <v>124.80168186021385</v>
      </c>
      <c r="G20" s="25"/>
    </row>
    <row r="21" spans="1:7" x14ac:dyDescent="0.2">
      <c r="A21" s="20" t="s">
        <v>27</v>
      </c>
      <c r="C21" s="28">
        <v>9.3747984056889493</v>
      </c>
      <c r="F21" s="25"/>
      <c r="G21" s="25"/>
    </row>
    <row r="22" spans="1:7" x14ac:dyDescent="0.2">
      <c r="C22" s="28"/>
    </row>
    <row r="23" spans="1:7" x14ac:dyDescent="0.2">
      <c r="C23" s="28">
        <v>5.6000372064087394</v>
      </c>
    </row>
    <row r="24" spans="1:7" x14ac:dyDescent="0.2">
      <c r="A24" s="20" t="s">
        <v>29</v>
      </c>
      <c r="B24" s="20" t="s">
        <v>9</v>
      </c>
      <c r="C24" s="28">
        <v>1.500150994251501</v>
      </c>
      <c r="D24" s="29">
        <v>1.0566497504097663</v>
      </c>
      <c r="E24" s="26">
        <v>1.1068363869552285</v>
      </c>
      <c r="F24" s="27">
        <v>1.2763154781836608</v>
      </c>
    </row>
    <row r="25" spans="1:7" x14ac:dyDescent="0.2">
      <c r="C25" s="28"/>
      <c r="D25" s="29"/>
      <c r="E25" s="29"/>
    </row>
    <row r="26" spans="1:7" x14ac:dyDescent="0.2">
      <c r="A26" s="18" t="s">
        <v>31</v>
      </c>
      <c r="B26" s="18" t="s">
        <v>9</v>
      </c>
      <c r="C26" s="25">
        <v>9.1979000000000002E-3</v>
      </c>
      <c r="D26" s="26"/>
      <c r="E26" s="26"/>
    </row>
    <row r="27" spans="1:7" x14ac:dyDescent="0.2">
      <c r="A27" s="18" t="s">
        <v>33</v>
      </c>
      <c r="B27" s="18" t="s">
        <v>9</v>
      </c>
      <c r="C27" s="25">
        <v>0.80763432999999984</v>
      </c>
      <c r="D27" s="31"/>
      <c r="E27" s="31"/>
      <c r="G27" s="30"/>
    </row>
    <row r="28" spans="1:7" x14ac:dyDescent="0.2">
      <c r="A28" s="18" t="s">
        <v>34</v>
      </c>
      <c r="B28" s="18" t="s">
        <v>9</v>
      </c>
      <c r="C28" s="25">
        <v>0</v>
      </c>
    </row>
    <row r="29" spans="1:7" x14ac:dyDescent="0.2">
      <c r="A29" s="18" t="s">
        <v>35</v>
      </c>
      <c r="B29" s="18" t="s">
        <v>9</v>
      </c>
      <c r="C29" s="25">
        <v>2.27</v>
      </c>
      <c r="F29" s="30"/>
    </row>
    <row r="30" spans="1:7" x14ac:dyDescent="0.2">
      <c r="A30" s="18" t="s">
        <v>36</v>
      </c>
      <c r="B30" s="18" t="s">
        <v>9</v>
      </c>
      <c r="C30" s="25">
        <v>1.512</v>
      </c>
    </row>
    <row r="31" spans="1:7" x14ac:dyDescent="0.2">
      <c r="A31" s="18" t="s">
        <v>37</v>
      </c>
      <c r="B31" s="18" t="s">
        <v>9</v>
      </c>
      <c r="C31" s="25">
        <v>0.76700000000000002</v>
      </c>
      <c r="D31" s="31"/>
      <c r="E31" s="31"/>
    </row>
    <row r="32" spans="1:7" x14ac:dyDescent="0.2">
      <c r="A32" s="18" t="s">
        <v>38</v>
      </c>
      <c r="C32" s="25">
        <v>0.182</v>
      </c>
      <c r="D32" s="29">
        <v>5.54783223</v>
      </c>
      <c r="E32" s="29"/>
    </row>
    <row r="33" spans="1:7" ht="13.5" thickBot="1" x14ac:dyDescent="0.25">
      <c r="A33" s="18" t="s">
        <v>39</v>
      </c>
      <c r="C33" s="25">
        <v>5.54783223</v>
      </c>
      <c r="D33" s="29">
        <v>3.9076836689160439</v>
      </c>
      <c r="E33" s="26">
        <v>4.0932830124548802</v>
      </c>
      <c r="F33" s="27">
        <v>4.7200476303041254</v>
      </c>
      <c r="G33" s="25"/>
    </row>
    <row r="34" spans="1:7" ht="13.5" thickBot="1" x14ac:dyDescent="0.25">
      <c r="A34" s="32" t="s">
        <v>40</v>
      </c>
      <c r="B34" s="1" t="s">
        <v>41</v>
      </c>
      <c r="C34" s="33">
        <v>71.602609277920024</v>
      </c>
    </row>
    <row r="36" spans="1:7" x14ac:dyDescent="0.2">
      <c r="D36" s="34"/>
      <c r="E36" s="34"/>
    </row>
    <row r="37" spans="1:7" x14ac:dyDescent="0.2">
      <c r="A37" s="18">
        <v>2016</v>
      </c>
      <c r="C37" s="35"/>
    </row>
    <row r="38" spans="1:7" x14ac:dyDescent="0.2">
      <c r="A38" s="18" t="s">
        <v>42</v>
      </c>
      <c r="B38" s="18" t="s">
        <v>9</v>
      </c>
      <c r="C38" s="30">
        <v>0.91</v>
      </c>
    </row>
    <row r="39" spans="1:7" x14ac:dyDescent="0.2">
      <c r="C39" s="26"/>
    </row>
    <row r="41" spans="1:7" x14ac:dyDescent="0.2">
      <c r="A41" s="18" t="s">
        <v>43</v>
      </c>
      <c r="D41" s="36"/>
      <c r="E41" s="36"/>
    </row>
    <row r="42" spans="1:7" ht="13.5" thickBot="1" x14ac:dyDescent="0.25"/>
    <row r="43" spans="1:7" ht="26.25" thickBot="1" x14ac:dyDescent="0.25">
      <c r="A43" s="57" t="s">
        <v>44</v>
      </c>
      <c r="C43" s="56" t="str">
        <f>C4</f>
        <v>Alstom GT13E2 NI Distillate</v>
      </c>
      <c r="F43" s="55" t="s">
        <v>60</v>
      </c>
      <c r="G43" s="11"/>
    </row>
    <row r="44" spans="1:7" ht="13.5" thickBot="1" x14ac:dyDescent="0.25">
      <c r="A44" s="2" t="s">
        <v>45</v>
      </c>
      <c r="C44" s="4">
        <v>129.16123176191425</v>
      </c>
      <c r="F44" s="46">
        <v>124.80168186021385</v>
      </c>
      <c r="G44" s="12"/>
    </row>
    <row r="45" spans="1:7" ht="13.5" thickBot="1" x14ac:dyDescent="0.25">
      <c r="A45" s="2" t="s">
        <v>46</v>
      </c>
      <c r="C45" s="4">
        <v>5.6000372064087394</v>
      </c>
      <c r="F45" s="46">
        <v>4.8880531782520418</v>
      </c>
      <c r="G45" s="12"/>
    </row>
    <row r="46" spans="1:7" ht="13.5" thickBot="1" x14ac:dyDescent="0.25">
      <c r="A46" s="2" t="s">
        <v>47</v>
      </c>
      <c r="C46" s="4">
        <v>1.500150994251501</v>
      </c>
      <c r="F46" s="46">
        <v>1.2763154781836608</v>
      </c>
      <c r="G46" s="12"/>
    </row>
    <row r="47" spans="1:7" ht="13.5" thickBot="1" x14ac:dyDescent="0.25">
      <c r="A47" s="37" t="s">
        <v>48</v>
      </c>
      <c r="C47" s="5"/>
      <c r="F47" s="47"/>
      <c r="G47" s="13"/>
    </row>
    <row r="48" spans="1:7" ht="13.5" thickBot="1" x14ac:dyDescent="0.25">
      <c r="A48" s="2" t="s">
        <v>49</v>
      </c>
      <c r="C48" s="6">
        <v>5.1700000000000003E-2</v>
      </c>
      <c r="D48" s="38"/>
      <c r="F48" s="48">
        <v>5.1700000000000003E-2</v>
      </c>
      <c r="G48" s="14"/>
    </row>
    <row r="49" spans="1:8" ht="13.5" thickBot="1" x14ac:dyDescent="0.25">
      <c r="A49" s="2" t="s">
        <v>50</v>
      </c>
      <c r="C49" s="7">
        <v>20</v>
      </c>
      <c r="F49" s="49">
        <v>20</v>
      </c>
      <c r="G49" s="15"/>
    </row>
    <row r="50" spans="1:8" ht="13.5" thickBot="1" x14ac:dyDescent="0.25">
      <c r="A50" s="2" t="s">
        <v>51</v>
      </c>
      <c r="C50" s="3">
        <v>10.847892340994024</v>
      </c>
      <c r="F50" s="50">
        <v>10.4532737808779</v>
      </c>
      <c r="G50" s="53" t="s">
        <v>59</v>
      </c>
    </row>
    <row r="51" spans="1:8" ht="13.5" thickBot="1" x14ac:dyDescent="0.25">
      <c r="A51" s="2" t="s">
        <v>52</v>
      </c>
      <c r="C51" s="39">
        <v>5.54783223</v>
      </c>
      <c r="F51" s="46">
        <v>4.7200476303041254</v>
      </c>
      <c r="G51" s="12"/>
    </row>
    <row r="52" spans="1:8" ht="13.5" thickBot="1" x14ac:dyDescent="0.25">
      <c r="A52" s="37" t="s">
        <v>53</v>
      </c>
      <c r="C52" s="40">
        <v>16.395724570994023</v>
      </c>
      <c r="F52" s="47">
        <v>15.173321411182027</v>
      </c>
      <c r="G52" s="13"/>
    </row>
    <row r="53" spans="1:8" ht="15.75" thickBot="1" x14ac:dyDescent="0.25">
      <c r="A53" s="2" t="s">
        <v>54</v>
      </c>
      <c r="C53" s="8">
        <v>195.7</v>
      </c>
      <c r="F53" s="51">
        <v>195.7</v>
      </c>
      <c r="G53" s="45" t="s">
        <v>58</v>
      </c>
      <c r="H53" s="18">
        <v>7368</v>
      </c>
    </row>
    <row r="54" spans="1:8" ht="15.75" thickBot="1" x14ac:dyDescent="0.25">
      <c r="A54" s="37" t="s">
        <v>55</v>
      </c>
      <c r="C54" s="9">
        <v>83.779890500735945</v>
      </c>
      <c r="E54" s="30"/>
      <c r="F54" s="52">
        <v>77.533579004507033</v>
      </c>
      <c r="G54" s="17" t="s">
        <v>57</v>
      </c>
      <c r="H54" s="18">
        <v>7.76</v>
      </c>
    </row>
    <row r="55" spans="1:8" ht="15" x14ac:dyDescent="0.25">
      <c r="A55" s="41"/>
      <c r="E55" s="30"/>
      <c r="F55" s="10">
        <f>F54-H54-H55</f>
        <v>63.513579004507029</v>
      </c>
      <c r="G55" s="16" t="s">
        <v>56</v>
      </c>
      <c r="H55" s="18">
        <v>6.26</v>
      </c>
    </row>
    <row r="56" spans="1:8" ht="15" x14ac:dyDescent="0.2">
      <c r="E56" s="42"/>
      <c r="F56" s="43">
        <f>63.51*7368000</f>
        <v>467941680</v>
      </c>
      <c r="G56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Baron</dc:creator>
  <cp:lastModifiedBy>Kevin Baron</cp:lastModifiedBy>
  <dcterms:created xsi:type="dcterms:W3CDTF">2017-07-19T08:42:06Z</dcterms:created>
  <dcterms:modified xsi:type="dcterms:W3CDTF">2017-07-19T09:07:47Z</dcterms:modified>
</cp:coreProperties>
</file>