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440" windowHeight="11790" activeTab="3"/>
  </bookViews>
  <sheets>
    <sheet name="NI" sheetId="1" r:id="rId1"/>
    <sheet name="RoI" sheetId="2" r:id="rId2"/>
    <sheet name="Summary" sheetId="3" r:id="rId3"/>
    <sheet name="WCC" sheetId="4" r:id="rId4"/>
  </sheets>
  <definedNames/>
  <calcPr fullCalcOnLoad="1"/>
</workbook>
</file>

<file path=xl/comments1.xml><?xml version="1.0" encoding="utf-8"?>
<comments xmlns="http://schemas.openxmlformats.org/spreadsheetml/2006/main">
  <authors>
    <author>AHenning</author>
  </authors>
  <commentList>
    <comment ref="I10" authorId="0">
      <text>
        <r>
          <rPr>
            <b/>
            <sz val="8"/>
            <rFont val="Tahoma"/>
            <family val="2"/>
          </rPr>
          <t>No metering since April 2010
Metering provided again from Sept 2011</t>
        </r>
      </text>
    </comment>
    <comment ref="I36" authorId="0">
      <text>
        <r>
          <rPr>
            <b/>
            <sz val="8"/>
            <rFont val="Tahoma"/>
            <family val="2"/>
          </rPr>
          <t>No metering since April 2010
Metering provided again from Sept 2011</t>
        </r>
      </text>
    </comment>
    <comment ref="I63" authorId="0">
      <text>
        <r>
          <rPr>
            <b/>
            <sz val="8"/>
            <rFont val="Tahoma"/>
            <family val="2"/>
          </rPr>
          <t>Metering provided again from Sept 2011</t>
        </r>
      </text>
    </comment>
  </commentList>
</comments>
</file>

<file path=xl/sharedStrings.xml><?xml version="1.0" encoding="utf-8"?>
<sst xmlns="http://schemas.openxmlformats.org/spreadsheetml/2006/main" count="502" uniqueCount="340">
  <si>
    <t>In Market Wind</t>
  </si>
  <si>
    <t>Out Of Market Wind</t>
  </si>
  <si>
    <t>Name</t>
  </si>
  <si>
    <t>MEC
(MW)</t>
  </si>
  <si>
    <t>Connection
Date</t>
  </si>
  <si>
    <t>Market
Participant</t>
  </si>
  <si>
    <t>Lendrum's Bridge</t>
  </si>
  <si>
    <t>YES</t>
  </si>
  <si>
    <t>Corkey</t>
  </si>
  <si>
    <t>NO</t>
  </si>
  <si>
    <t>Altahullion</t>
  </si>
  <si>
    <t>Rigged Hill</t>
  </si>
  <si>
    <t>Snugborough</t>
  </si>
  <si>
    <t>Elliots Hill</t>
  </si>
  <si>
    <t>Tappaghan</t>
  </si>
  <si>
    <t>Bessy Bell</t>
  </si>
  <si>
    <t>Callagheen</t>
  </si>
  <si>
    <t>Owenreagh</t>
  </si>
  <si>
    <t>Altahullion 2</t>
  </si>
  <si>
    <t>Slievenahanagan</t>
  </si>
  <si>
    <t>Slieve Rushen 2</t>
  </si>
  <si>
    <t xml:space="preserve">Carhill Farm Eggs </t>
  </si>
  <si>
    <t>Total @ End of 2008</t>
  </si>
  <si>
    <t>Bin Mountain</t>
  </si>
  <si>
    <t>Lough Hill</t>
  </si>
  <si>
    <t>Slieve Divena 1</t>
  </si>
  <si>
    <t>Wolf Bog</t>
  </si>
  <si>
    <t>Garves</t>
  </si>
  <si>
    <t>Connaught Windfarm</t>
  </si>
  <si>
    <t>Gruig</t>
  </si>
  <si>
    <t xml:space="preserve">Dullaghy Road, Garvagh, </t>
  </si>
  <si>
    <t>Tappaghan 2 Ext</t>
  </si>
  <si>
    <t>Bessy Bell 2</t>
  </si>
  <si>
    <t>Total @ End of 2009</t>
  </si>
  <si>
    <t>Lendrums Bridge ECO</t>
  </si>
  <si>
    <t>River Road, Draperstown</t>
  </si>
  <si>
    <t>Hunters Hill</t>
  </si>
  <si>
    <t>H&amp;A Mechanical Services,</t>
  </si>
  <si>
    <t>Crockagarran</t>
  </si>
  <si>
    <t>Owenreagh 2</t>
  </si>
  <si>
    <t>Total @ End of 2010</t>
  </si>
  <si>
    <t>Waste Transfer Station, Bangor</t>
  </si>
  <si>
    <t>Screggagh</t>
  </si>
  <si>
    <t>Curryfree</t>
  </si>
  <si>
    <t>Skea Gen</t>
  </si>
  <si>
    <t>Slieve Kirk</t>
  </si>
  <si>
    <t>Ballyhenry</t>
  </si>
  <si>
    <t>Total @ End of 2011</t>
  </si>
  <si>
    <t>Magheragar One</t>
  </si>
  <si>
    <t>Whitehead Golf Club</t>
  </si>
  <si>
    <t>Church Hill</t>
  </si>
  <si>
    <t>Maddybenny Farm</t>
  </si>
  <si>
    <t>Crighshane</t>
  </si>
  <si>
    <t>Baranailt</t>
  </si>
  <si>
    <t>Crockagarron Ext</t>
  </si>
  <si>
    <t>Lakeview Farm</t>
  </si>
  <si>
    <t>Carrickatane</t>
  </si>
  <si>
    <t>Total @ End of 2012</t>
  </si>
  <si>
    <t>Hatch the Wind</t>
  </si>
  <si>
    <t>NI New Wind</t>
  </si>
  <si>
    <t>Screeby West</t>
  </si>
  <si>
    <t>Minerstown Farm</t>
  </si>
  <si>
    <t>Total @ End of 2013</t>
  </si>
  <si>
    <t>Carn Depot, Carn Ind Est</t>
  </si>
  <si>
    <t>Kinnego Marina</t>
  </si>
  <si>
    <t>Currie Engineering</t>
  </si>
  <si>
    <t>Lough Moss Leisure Centre</t>
  </si>
  <si>
    <t>St Patricks Renewable Energy</t>
  </si>
  <si>
    <t>Water Sports Centre</t>
  </si>
  <si>
    <t>Total @ End of 2014</t>
  </si>
  <si>
    <t>Byrne Fish</t>
  </si>
  <si>
    <t>Gransha Farm 2</t>
  </si>
  <si>
    <t>Site Farland</t>
  </si>
  <si>
    <t>Site 209</t>
  </si>
  <si>
    <t>Rapid International</t>
  </si>
  <si>
    <t>Oakdene Diary</t>
  </si>
  <si>
    <t>Ladyhill Wind Turbine</t>
  </si>
  <si>
    <t>Collins Wind Station</t>
  </si>
  <si>
    <t>Clontyfinnan Rd, Ballymoney</t>
  </si>
  <si>
    <t>Rossglass Rd South, Killough</t>
  </si>
  <si>
    <t>Cahore Road, Draperstown</t>
  </si>
  <si>
    <t>Knockagh Wind Turbine</t>
  </si>
  <si>
    <t>Lagangreen Road, Dromore</t>
  </si>
  <si>
    <t>Loughdurance Wind Turbine</t>
  </si>
  <si>
    <t>Redhouse Wind</t>
  </si>
  <si>
    <t>SI Energy, Newtownstewart</t>
  </si>
  <si>
    <t>Caugheys Road, Dromore</t>
  </si>
  <si>
    <t>BCCC Mehaffy Wind Turbine</t>
  </si>
  <si>
    <t>Alan Campbell Wind Turbine</t>
  </si>
  <si>
    <t>Ballymack Wind Turbine</t>
  </si>
  <si>
    <t>Mountain Lane 1 Wind Turbine</t>
  </si>
  <si>
    <t xml:space="preserve">Dunbreen Turbine (Weld Tech Ltd) </t>
  </si>
  <si>
    <t>Ballyknock Gaia</t>
  </si>
  <si>
    <t>Reynolds Wind Turbine</t>
  </si>
  <si>
    <t>Willie More Wind Turbine</t>
  </si>
  <si>
    <t>J&amp;K Quinn, Drumenny Rd</t>
  </si>
  <si>
    <t xml:space="preserve">Alan McCay Wind </t>
  </si>
  <si>
    <t>Killyliss Road, Fintona</t>
  </si>
  <si>
    <t>20 Stone Road, Victoria Bridge</t>
  </si>
  <si>
    <t>14 Stone Road, Victoria Bridge</t>
  </si>
  <si>
    <t>Rockdale Road Cookstown</t>
  </si>
  <si>
    <t>Cloyfin Gaia, Cloyfin Road</t>
  </si>
  <si>
    <t>Drumbare Road, Cloughmills</t>
  </si>
  <si>
    <t>Carnreagh Road, Castlewellan</t>
  </si>
  <si>
    <t>14 FM Turbines Ltd. Castledawson</t>
  </si>
  <si>
    <t>Nelsons Wind Turbine Castlederg</t>
  </si>
  <si>
    <t>Cavan road Castlederg</t>
  </si>
  <si>
    <t>Richill Wind</t>
  </si>
  <si>
    <t>Wind NI Drumcrow Road</t>
  </si>
  <si>
    <t>Stephen Allen Wind Castlederg</t>
  </si>
  <si>
    <t>Ballintrain, Inishative Road</t>
  </si>
  <si>
    <t>SPO636, Moneynick Road</t>
  </si>
  <si>
    <t>SPO635, Moneynick Road</t>
  </si>
  <si>
    <t>Glenwherry Wind Ltd</t>
  </si>
  <si>
    <t>Manse Road Wind</t>
  </si>
  <si>
    <t xml:space="preserve">Stewart Northwind </t>
  </si>
  <si>
    <t>Anthony Begley Wind</t>
  </si>
  <si>
    <t>Miller Desertmartin Road</t>
  </si>
  <si>
    <t>Trevor Mc Clure</t>
  </si>
  <si>
    <t>The Twins. Peacock Road</t>
  </si>
  <si>
    <t>Armagh Marble Wind</t>
  </si>
  <si>
    <t>Paul Birt Wind</t>
  </si>
  <si>
    <t>Maurice Hill Wind</t>
  </si>
  <si>
    <t>Harold Johnston</t>
  </si>
  <si>
    <t>Wind NI Dunnygarron Rd Cullybackey</t>
  </si>
  <si>
    <t>Irvine Coulter Wind</t>
  </si>
  <si>
    <t>Glassdrummond</t>
  </si>
  <si>
    <t xml:space="preserve">Kenneth Farrell </t>
  </si>
  <si>
    <t>KN Energy Ltd</t>
  </si>
  <si>
    <t>Joshua Bunce</t>
  </si>
  <si>
    <t>Name (In-market)</t>
  </si>
  <si>
    <t>MEC (MW)</t>
  </si>
  <si>
    <t>Target connection date (blank means already connected)</t>
  </si>
  <si>
    <t>Name (Non-market)</t>
  </si>
  <si>
    <t>Current</t>
  </si>
  <si>
    <t>Installed 2013</t>
  </si>
  <si>
    <t>Installed 2014</t>
  </si>
  <si>
    <t>Total installed</t>
  </si>
  <si>
    <t>Ballywater (2)</t>
  </si>
  <si>
    <t>Lios na Carraige (1)</t>
  </si>
  <si>
    <t>Non-market wind (&lt;10MW)</t>
  </si>
  <si>
    <t>Dromdeeveen (1)</t>
  </si>
  <si>
    <t>Owenstown (1)</t>
  </si>
  <si>
    <t>In-market wind (&gt;10MW)</t>
  </si>
  <si>
    <t>Kingsmountain (2)</t>
  </si>
  <si>
    <t>Anarget (2)</t>
  </si>
  <si>
    <t>Culliagh (1)</t>
  </si>
  <si>
    <t>Tullow Mushroom Growers Ltd (1)</t>
  </si>
  <si>
    <t>Meenachullalan (1)</t>
  </si>
  <si>
    <t>Mienvee (2)</t>
  </si>
  <si>
    <t>Carnsore (1)</t>
  </si>
  <si>
    <t>Donaghmede Fr Collins Park</t>
  </si>
  <si>
    <t>Rathcahill (1)</t>
  </si>
  <si>
    <t>Moneenatieve (2)</t>
  </si>
  <si>
    <t>Moanmore (1)</t>
  </si>
  <si>
    <t>Glackmore Hill (2)</t>
  </si>
  <si>
    <t>Meentycat (2)</t>
  </si>
  <si>
    <t>Dundalk IT (1)</t>
  </si>
  <si>
    <t>Beam Hill (1)</t>
  </si>
  <si>
    <t>Country Crest (1)</t>
  </si>
  <si>
    <t>Corkermore (1)</t>
  </si>
  <si>
    <t>Glackmore Hill (1)</t>
  </si>
  <si>
    <t>Golagh (1)</t>
  </si>
  <si>
    <t>Mienvee (1)</t>
  </si>
  <si>
    <t>Cark (1)</t>
  </si>
  <si>
    <t>Burtonport Harbour (1)</t>
  </si>
  <si>
    <t>Gartnaneane I &amp; II</t>
  </si>
  <si>
    <t>Inverin (Knock South) (2)</t>
  </si>
  <si>
    <t>Grouse Lodge (1)</t>
  </si>
  <si>
    <t>Inis Mean (1)</t>
  </si>
  <si>
    <t>Ballincollig Hill (1)</t>
  </si>
  <si>
    <t>Spion Kop (1)</t>
  </si>
  <si>
    <t>Tursillagh (1)</t>
  </si>
  <si>
    <t>Glackmore Hill (3)</t>
  </si>
  <si>
    <t>Muingnaminnane (1)</t>
  </si>
  <si>
    <t>Cuillalea (2)</t>
  </si>
  <si>
    <t>Castledockrell (4)</t>
  </si>
  <si>
    <t>Beale Hill (1)</t>
  </si>
  <si>
    <t>Dromdeeveen (2)</t>
  </si>
  <si>
    <t>Beallough (1)</t>
  </si>
  <si>
    <t>Tournafulla (2)</t>
  </si>
  <si>
    <t>Cronelea Upper (2)</t>
  </si>
  <si>
    <t>Coomacheo (2)</t>
  </si>
  <si>
    <t>Dunmore (1)</t>
  </si>
  <si>
    <t>Raheen Barr (1)</t>
  </si>
  <si>
    <t>Crocane (1)</t>
  </si>
  <si>
    <t>Booltiagh (1)</t>
  </si>
  <si>
    <t>Mount Eagle (2)</t>
  </si>
  <si>
    <t>Glanta Commons (1)</t>
  </si>
  <si>
    <t>Anarget (1)</t>
  </si>
  <si>
    <t>Carrigcannon (1)</t>
  </si>
  <si>
    <t>Castledockrell (2)</t>
  </si>
  <si>
    <t>Castledockrell (1)</t>
  </si>
  <si>
    <t>Lenanavea/Burren (1)</t>
  </si>
  <si>
    <t>Richfield (1)</t>
  </si>
  <si>
    <t>Curraghgraigue (2)</t>
  </si>
  <si>
    <t>Gortahile (1)</t>
  </si>
  <si>
    <t>Meenanilta (2)</t>
  </si>
  <si>
    <t>Knockawarriga (1)</t>
  </si>
  <si>
    <t>Carrons (2)</t>
  </si>
  <si>
    <t>Kingsmountain (1)</t>
  </si>
  <si>
    <t>Dunmore (2)</t>
  </si>
  <si>
    <t>Bawnmore (1)</t>
  </si>
  <si>
    <t>Carrons (1)</t>
  </si>
  <si>
    <t>Mountain Lodge (1)</t>
  </si>
  <si>
    <t>Killybegs (1)</t>
  </si>
  <si>
    <t>Arklow Bank (1)</t>
  </si>
  <si>
    <t>Shannagh (1)</t>
  </si>
  <si>
    <t>Taurbeg (1)</t>
  </si>
  <si>
    <t>Cronelea Upper (1)</t>
  </si>
  <si>
    <t>Dromada (1)</t>
  </si>
  <si>
    <t>Lenanavea (2)</t>
  </si>
  <si>
    <t>Glanlee (1)</t>
  </si>
  <si>
    <t>Carrig (1)</t>
  </si>
  <si>
    <t>Coomagearlahy (3)</t>
  </si>
  <si>
    <t>Mace Upper (1)</t>
  </si>
  <si>
    <t>Ballywater (1)</t>
  </si>
  <si>
    <t>Ballinlough (1)</t>
  </si>
  <si>
    <t>Sorne Hill (1)</t>
  </si>
  <si>
    <t>Ballinveny (1)</t>
  </si>
  <si>
    <t>Glenough (1)</t>
  </si>
  <si>
    <t>Meenanilta (1)</t>
  </si>
  <si>
    <t>Lisheen (1a)</t>
  </si>
  <si>
    <t>Curraghgraigue (1)</t>
  </si>
  <si>
    <t>Clahane (1)</t>
  </si>
  <si>
    <t>Beale (2)</t>
  </si>
  <si>
    <t>Coomacheo (1)</t>
  </si>
  <si>
    <t>Coreen (1)</t>
  </si>
  <si>
    <t>Coomagearlahy (1)</t>
  </si>
  <si>
    <t>Mountain Lodge (2)</t>
  </si>
  <si>
    <t>Garvagh (1a)</t>
  </si>
  <si>
    <t>Slievereagh (1)</t>
  </si>
  <si>
    <t>Ratrussan (1a)</t>
  </si>
  <si>
    <t>Castledockrell (3)</t>
  </si>
  <si>
    <t>Boggeragh (1)</t>
  </si>
  <si>
    <t>Inverin (Knock South) (1)</t>
  </si>
  <si>
    <t>Derrybrien (1)</t>
  </si>
  <si>
    <t>Cuillalea (1)</t>
  </si>
  <si>
    <t>Meentycat (1)</t>
  </si>
  <si>
    <t>Meenadreen (1)</t>
  </si>
  <si>
    <t>Carrowleagh (1)</t>
  </si>
  <si>
    <t>Black Banks (1)</t>
  </si>
  <si>
    <t>Caherdowney (1)</t>
  </si>
  <si>
    <t>Carrane Hill (1)</t>
  </si>
  <si>
    <t>Moneenatieve (1)</t>
  </si>
  <si>
    <t>Ballycadden (1)</t>
  </si>
  <si>
    <t>Beenageeha (1)</t>
  </si>
  <si>
    <t>Garracummer (1)</t>
  </si>
  <si>
    <t>Meenkeeragh (1)</t>
  </si>
  <si>
    <t>Gibbet Hill (1)</t>
  </si>
  <si>
    <t>Skehanagh (1)</t>
  </si>
  <si>
    <t>Lahanaght Hill (1)</t>
  </si>
  <si>
    <t>Glanta Commons (2a)</t>
  </si>
  <si>
    <t>Rahora (1)</t>
  </si>
  <si>
    <t>Athea (1)a</t>
  </si>
  <si>
    <t>Kilvinane (1)</t>
  </si>
  <si>
    <t>Cronelea (2)</t>
  </si>
  <si>
    <t>Knocknagoum (1)</t>
  </si>
  <si>
    <t>Reenascreena (1)</t>
  </si>
  <si>
    <t>Kill Hill (1)</t>
  </si>
  <si>
    <t>WEDcross (1)</t>
  </si>
  <si>
    <t>Ratrussan (1b)</t>
  </si>
  <si>
    <t>Seltanaveeny (1)</t>
  </si>
  <si>
    <t>Leitir Guingaid &amp; Doire Chrith1 &amp; 2 Merge</t>
  </si>
  <si>
    <t>Skrine (1)</t>
  </si>
  <si>
    <t>Currabwee (1)</t>
  </si>
  <si>
    <t>Corrie Mountain (1)</t>
  </si>
  <si>
    <t>Drumlough Hill (1)</t>
  </si>
  <si>
    <t>Geevagh (1)</t>
  </si>
  <si>
    <t>Cronalaght (1)</t>
  </si>
  <si>
    <t>Cronelea (1)</t>
  </si>
  <si>
    <t>Greenoge (1) / Kilbranish</t>
  </si>
  <si>
    <t>Lurganboy (1)</t>
  </si>
  <si>
    <t>Kilronan (1)</t>
  </si>
  <si>
    <t>Crockahenny (1)</t>
  </si>
  <si>
    <t>Mount Eagle (1)</t>
  </si>
  <si>
    <t>Mountain Lodge (3)</t>
  </si>
  <si>
    <t>Milane Hill (1)</t>
  </si>
  <si>
    <t>Largan Hill (1)</t>
  </si>
  <si>
    <t>Coomatallin (1)</t>
  </si>
  <si>
    <t>Lackan (1)</t>
  </si>
  <si>
    <t>Ballymartin (1)</t>
  </si>
  <si>
    <t>Bellacorick (1)</t>
  </si>
  <si>
    <t>Richfield (2)</t>
  </si>
  <si>
    <t>Black Banks (2)</t>
  </si>
  <si>
    <t>Tursillagh (2)</t>
  </si>
  <si>
    <t>Sorne Hill (2)</t>
  </si>
  <si>
    <t>Knockastanna (1)</t>
  </si>
  <si>
    <t>Mullananalt (1)</t>
  </si>
  <si>
    <t>Tournafulla (1)</t>
  </si>
  <si>
    <t>Loughderryduff (1)</t>
  </si>
  <si>
    <t>Altagowlan (1)</t>
  </si>
  <si>
    <t>Sonnagh Old (1)</t>
  </si>
  <si>
    <t>Glanta Commons (2)</t>
  </si>
  <si>
    <t>Kealkil (Curraglass) (1)</t>
  </si>
  <si>
    <t>Raheen Barr (2)</t>
  </si>
  <si>
    <t>Coomagearlahy (2)</t>
  </si>
  <si>
    <t>Tullynamoyle (1)</t>
  </si>
  <si>
    <t>Flughland (1)</t>
  </si>
  <si>
    <t>Gneeves (1)</t>
  </si>
  <si>
    <t>Drumlough Hill (2)</t>
  </si>
  <si>
    <t>Carrowleagh (1) formerly Ounagh Hill (1)</t>
  </si>
  <si>
    <t>Glanlee</t>
  </si>
  <si>
    <t>Anarget (3)</t>
  </si>
  <si>
    <t>Meenkeeragh (2)</t>
  </si>
  <si>
    <t>Meenanilta (3)</t>
  </si>
  <si>
    <t>Clydaghroe (1)</t>
  </si>
  <si>
    <t>Knockaneden (1)</t>
  </si>
  <si>
    <t>Ballaman formerly (Kennystown) (1)</t>
  </si>
  <si>
    <t>Templederry (1)</t>
  </si>
  <si>
    <t>Garranereagh (1)</t>
  </si>
  <si>
    <t>Ballymartin (2)</t>
  </si>
  <si>
    <t>Ballyduff (1)</t>
  </si>
  <si>
    <t>Ballynancoran (1)</t>
  </si>
  <si>
    <t>Knocknalour (1)</t>
  </si>
  <si>
    <t>Knocknalour (2)</t>
  </si>
  <si>
    <t>Booltiagh (2)</t>
  </si>
  <si>
    <t>Booltiagh (3)</t>
  </si>
  <si>
    <t>Holyford (1)</t>
  </si>
  <si>
    <t>Kilvinane (2)</t>
  </si>
  <si>
    <t>Roosky (1)</t>
  </si>
  <si>
    <t>Knocknagoum (1d) formerly Muingnatee (3)</t>
  </si>
  <si>
    <t>Killin Hill (1)</t>
  </si>
  <si>
    <t>Leabeg (1)</t>
  </si>
  <si>
    <t>Kilbranish (1) formerly Greenoge (2)</t>
  </si>
  <si>
    <t>Crowinstown Great (1)</t>
  </si>
  <si>
    <t>Total (End of 2012)</t>
  </si>
  <si>
    <t>Total (End of 2013)</t>
  </si>
  <si>
    <t>Total (End of 2014)</t>
  </si>
  <si>
    <t>Weighting</t>
  </si>
  <si>
    <t>Weighted MEC</t>
  </si>
  <si>
    <t>Weighted MEC (MW)</t>
  </si>
  <si>
    <t>In Market</t>
  </si>
  <si>
    <t>Non Market</t>
  </si>
  <si>
    <t>Total</t>
  </si>
  <si>
    <t>ROI</t>
  </si>
  <si>
    <t>NI</t>
  </si>
  <si>
    <t>Total Farms at end of 2014</t>
  </si>
  <si>
    <t>Ratio</t>
  </si>
  <si>
    <t>Capacity credit of wind generation for Ireland and Northern Ireland, compared to the all-island situation. For Ireland, the wind profiles were taken from 2009, the most recent, typical year. (2010, was considered a poor year for wind.) The curve for Northern Ireland is based on an average over several years.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</si>
</sst>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color indexed="30"/>
      <name val="Arial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b/>
      <sz val="10"/>
      <color theme="1"/>
      <name val="Calibri"/>
      <family val="2"/>
    </font>
    <font>
      <sz val="18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7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7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7" fontId="2" fillId="0" borderId="17" xfId="0" applyNumberFormat="1" applyFont="1" applyFill="1" applyBorder="1" applyAlignment="1">
      <alignment horizontal="center" vertical="center"/>
    </xf>
    <xf numFmtId="17" fontId="2" fillId="0" borderId="18" xfId="0" applyNumberFormat="1" applyFont="1" applyFill="1" applyBorder="1" applyAlignment="1">
      <alignment horizontal="center" vertical="center"/>
    </xf>
    <xf numFmtId="0" fontId="2" fillId="0" borderId="13" xfId="15" applyFont="1" applyFill="1" applyBorder="1" applyAlignment="1">
      <alignment horizontal="center" vertical="center"/>
      <protection/>
    </xf>
    <xf numFmtId="1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3" xfId="15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17" fontId="2" fillId="0" borderId="0" xfId="0" applyNumberFormat="1" applyFont="1" applyAlignment="1">
      <alignment/>
    </xf>
    <xf numFmtId="17" fontId="2" fillId="0" borderId="12" xfId="0" applyNumberFormat="1" applyFont="1" applyFill="1" applyBorder="1" applyAlignment="1">
      <alignment horizontal="center" vertical="center"/>
    </xf>
    <xf numFmtId="49" fontId="2" fillId="0" borderId="16" xfId="15" applyNumberFormat="1" applyFont="1" applyFill="1" applyBorder="1" applyAlignment="1">
      <alignment horizontal="center" vertical="center"/>
      <protection/>
    </xf>
    <xf numFmtId="165" fontId="2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" fontId="2" fillId="0" borderId="15" xfId="0" applyNumberFormat="1" applyFont="1" applyFill="1" applyBorder="1" applyAlignment="1">
      <alignment horizontal="center" vertical="center"/>
    </xf>
    <xf numFmtId="0" fontId="2" fillId="0" borderId="10" xfId="15" applyFont="1" applyFill="1" applyBorder="1" applyAlignment="1">
      <alignment horizontal="center" vertical="center"/>
      <protection/>
    </xf>
    <xf numFmtId="17" fontId="2" fillId="0" borderId="11" xfId="0" applyNumberFormat="1" applyFont="1" applyFill="1" applyBorder="1" applyAlignment="1">
      <alignment horizontal="center"/>
    </xf>
    <xf numFmtId="17" fontId="2" fillId="0" borderId="14" xfId="0" applyNumberFormat="1" applyFont="1" applyFill="1" applyBorder="1" applyAlignment="1">
      <alignment horizontal="center"/>
    </xf>
    <xf numFmtId="0" fontId="2" fillId="0" borderId="16" xfId="15" applyFont="1" applyFill="1" applyBorder="1" applyAlignment="1">
      <alignment horizontal="center" vertical="center"/>
      <protection/>
    </xf>
    <xf numFmtId="17" fontId="2" fillId="0" borderId="17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2" fillId="0" borderId="0" xfId="0" applyFont="1" applyFill="1" applyBorder="1" applyAlignment="1">
      <alignment/>
    </xf>
    <xf numFmtId="17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15" applyNumberFormat="1" applyFont="1" applyFill="1" applyBorder="1" applyAlignment="1" applyProtection="1">
      <alignment horizontal="right"/>
      <protection locked="0"/>
    </xf>
    <xf numFmtId="49" fontId="2" fillId="0" borderId="10" xfId="15" applyNumberFormat="1" applyFont="1" applyFill="1" applyBorder="1" applyAlignment="1">
      <alignment horizontal="center" vertical="center"/>
      <protection/>
    </xf>
    <xf numFmtId="0" fontId="49" fillId="0" borderId="0" xfId="0" applyFont="1" applyFill="1" applyBorder="1" applyAlignment="1">
      <alignment horizontal="center" vertical="center"/>
    </xf>
    <xf numFmtId="17" fontId="4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3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/>
    </xf>
    <xf numFmtId="0" fontId="0" fillId="0" borderId="0" xfId="0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7" fontId="0" fillId="0" borderId="0" xfId="0" applyNumberForma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164" fontId="52" fillId="0" borderId="0" xfId="0" applyNumberFormat="1" applyFont="1" applyFill="1" applyBorder="1" applyAlignment="1">
      <alignment horizontal="center"/>
    </xf>
    <xf numFmtId="17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6" fillId="0" borderId="0" xfId="56" applyAlignment="1">
      <alignment wrapText="1"/>
      <protection/>
    </xf>
    <xf numFmtId="0" fontId="7" fillId="0" borderId="0" xfId="58" applyFont="1" applyFill="1" applyBorder="1" applyAlignment="1">
      <alignment horizontal="center" wrapText="1"/>
      <protection/>
    </xf>
    <xf numFmtId="0" fontId="46" fillId="0" borderId="14" xfId="56" applyBorder="1" applyAlignment="1">
      <alignment wrapText="1"/>
      <protection/>
    </xf>
    <xf numFmtId="0" fontId="0" fillId="0" borderId="14" xfId="56" applyFont="1" applyBorder="1" applyAlignment="1">
      <alignment wrapText="1"/>
      <protection/>
    </xf>
    <xf numFmtId="0" fontId="46" fillId="0" borderId="0" xfId="56" applyAlignment="1">
      <alignment/>
      <protection/>
    </xf>
    <xf numFmtId="0" fontId="46" fillId="0" borderId="14" xfId="56" applyBorder="1" applyAlignment="1">
      <alignment/>
      <protection/>
    </xf>
    <xf numFmtId="1" fontId="46" fillId="0" borderId="14" xfId="56" applyNumberFormat="1" applyBorder="1" applyAlignment="1">
      <alignment/>
      <protection/>
    </xf>
    <xf numFmtId="1" fontId="53" fillId="0" borderId="14" xfId="56" applyNumberFormat="1" applyFont="1" applyBorder="1" applyAlignment="1">
      <alignment/>
      <protection/>
    </xf>
    <xf numFmtId="1" fontId="54" fillId="33" borderId="14" xfId="56" applyNumberFormat="1" applyFont="1" applyFill="1" applyBorder="1" applyAlignment="1">
      <alignment/>
      <protection/>
    </xf>
    <xf numFmtId="0" fontId="7" fillId="0" borderId="19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right"/>
      <protection/>
    </xf>
    <xf numFmtId="1" fontId="53" fillId="0" borderId="0" xfId="56" applyNumberFormat="1" applyFont="1" applyAlignment="1">
      <alignment/>
      <protection/>
    </xf>
    <xf numFmtId="0" fontId="7" fillId="0" borderId="19" xfId="58" applyFont="1" applyFill="1" applyBorder="1" applyAlignment="1">
      <alignment horizontal="right"/>
      <protection/>
    </xf>
    <xf numFmtId="14" fontId="14" fillId="0" borderId="0" xfId="58" applyNumberFormat="1" applyFont="1" applyFill="1" applyBorder="1" applyAlignment="1">
      <alignment horizontal="right"/>
      <protection/>
    </xf>
    <xf numFmtId="14" fontId="10" fillId="0" borderId="0" xfId="58" applyNumberFormat="1" applyFill="1" applyAlignment="1">
      <alignment/>
      <protection/>
    </xf>
    <xf numFmtId="0" fontId="7" fillId="0" borderId="20" xfId="58" applyFont="1" applyFill="1" applyBorder="1" applyAlignment="1">
      <alignment/>
      <protection/>
    </xf>
    <xf numFmtId="0" fontId="7" fillId="0" borderId="20" xfId="58" applyFont="1" applyFill="1" applyBorder="1" applyAlignment="1">
      <alignment horizontal="right"/>
      <protection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24" xfId="0" applyFont="1" applyFill="1" applyBorder="1" applyAlignment="1">
      <alignment/>
    </xf>
    <xf numFmtId="0" fontId="2" fillId="0" borderId="24" xfId="0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1" fillId="0" borderId="14" xfId="58" applyFont="1" applyFill="1" applyBorder="1" applyAlignment="1">
      <alignment horizontal="right"/>
      <protection/>
    </xf>
    <xf numFmtId="2" fontId="46" fillId="0" borderId="14" xfId="56" applyNumberFormat="1" applyBorder="1" applyAlignment="1">
      <alignment/>
      <protection/>
    </xf>
    <xf numFmtId="14" fontId="0" fillId="0" borderId="14" xfId="0" applyNumberFormat="1" applyBorder="1" applyAlignment="1">
      <alignment/>
    </xf>
    <xf numFmtId="0" fontId="46" fillId="0" borderId="0" xfId="56" applyFill="1" applyAlignment="1">
      <alignment/>
      <protection/>
    </xf>
    <xf numFmtId="0" fontId="46" fillId="0" borderId="0" xfId="56" applyFill="1" applyBorder="1" applyAlignment="1">
      <alignment/>
      <protection/>
    </xf>
    <xf numFmtId="1" fontId="54" fillId="0" borderId="0" xfId="56" applyNumberFormat="1" applyFont="1" applyFill="1" applyBorder="1" applyAlignment="1">
      <alignment/>
      <protection/>
    </xf>
    <xf numFmtId="1" fontId="54" fillId="0" borderId="0" xfId="56" applyNumberFormat="1" applyFont="1" applyFill="1" applyAlignment="1">
      <alignment horizontal="left"/>
      <protection/>
    </xf>
    <xf numFmtId="1" fontId="53" fillId="0" borderId="0" xfId="56" applyNumberFormat="1" applyFont="1" applyFill="1" applyAlignment="1">
      <alignment horizontal="left"/>
      <protection/>
    </xf>
    <xf numFmtId="1" fontId="53" fillId="0" borderId="0" xfId="56" applyNumberFormat="1" applyFont="1" applyFill="1" applyAlignment="1">
      <alignment/>
      <protection/>
    </xf>
    <xf numFmtId="0" fontId="0" fillId="0" borderId="14" xfId="56" applyFont="1" applyBorder="1" applyAlignment="1">
      <alignment/>
      <protection/>
    </xf>
    <xf numFmtId="14" fontId="14" fillId="0" borderId="14" xfId="58" applyNumberFormat="1" applyFont="1" applyFill="1" applyBorder="1" applyAlignment="1">
      <alignment horizontal="right"/>
      <protection/>
    </xf>
    <xf numFmtId="2" fontId="14" fillId="0" borderId="14" xfId="58" applyNumberFormat="1" applyFont="1" applyFill="1" applyBorder="1" applyAlignment="1">
      <alignment horizontal="right"/>
      <protection/>
    </xf>
    <xf numFmtId="0" fontId="1" fillId="0" borderId="13" xfId="58" applyFont="1" applyFill="1" applyBorder="1" applyAlignment="1">
      <alignment/>
      <protection/>
    </xf>
    <xf numFmtId="2" fontId="46" fillId="0" borderId="15" xfId="56" applyNumberFormat="1" applyBorder="1" applyAlignment="1">
      <alignment/>
      <protection/>
    </xf>
    <xf numFmtId="2" fontId="46" fillId="0" borderId="15" xfId="56" applyNumberFormat="1" applyFont="1" applyBorder="1" applyAlignment="1">
      <alignment/>
      <protection/>
    </xf>
    <xf numFmtId="0" fontId="14" fillId="0" borderId="13" xfId="58" applyFont="1" applyFill="1" applyBorder="1" applyAlignment="1">
      <alignment/>
      <protection/>
    </xf>
    <xf numFmtId="0" fontId="0" fillId="0" borderId="13" xfId="56" applyFont="1" applyBorder="1" applyAlignment="1">
      <alignment/>
      <protection/>
    </xf>
    <xf numFmtId="1" fontId="54" fillId="0" borderId="17" xfId="56" applyNumberFormat="1" applyFont="1" applyFill="1" applyBorder="1" applyAlignment="1">
      <alignment/>
      <protection/>
    </xf>
    <xf numFmtId="2" fontId="14" fillId="0" borderId="15" xfId="58" applyNumberFormat="1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55" fillId="0" borderId="0" xfId="0" applyFont="1" applyAlignment="1">
      <alignment/>
    </xf>
    <xf numFmtId="0" fontId="16" fillId="34" borderId="1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2" fontId="16" fillId="0" borderId="15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165" fontId="2" fillId="11" borderId="14" xfId="0" applyNumberFormat="1" applyFont="1" applyFill="1" applyBorder="1" applyAlignment="1">
      <alignment horizontal="center" vertical="center"/>
    </xf>
    <xf numFmtId="17" fontId="2" fillId="11" borderId="14" xfId="0" applyNumberFormat="1" applyFont="1" applyFill="1" applyBorder="1" applyAlignment="1">
      <alignment horizontal="center" vertical="center"/>
    </xf>
    <xf numFmtId="2" fontId="2" fillId="11" borderId="22" xfId="0" applyNumberFormat="1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56" fillId="11" borderId="13" xfId="0" applyFont="1" applyFill="1" applyBorder="1" applyAlignment="1">
      <alignment horizontal="center" vertical="center"/>
    </xf>
    <xf numFmtId="165" fontId="56" fillId="11" borderId="14" xfId="0" applyNumberFormat="1" applyFont="1" applyFill="1" applyBorder="1" applyAlignment="1">
      <alignment horizontal="center" vertical="center"/>
    </xf>
    <xf numFmtId="17" fontId="56" fillId="11" borderId="14" xfId="0" applyNumberFormat="1" applyFont="1" applyFill="1" applyBorder="1" applyAlignment="1">
      <alignment horizontal="center" vertical="center"/>
    </xf>
    <xf numFmtId="2" fontId="56" fillId="11" borderId="22" xfId="0" applyNumberFormat="1" applyFont="1" applyFill="1" applyBorder="1" applyAlignment="1">
      <alignment horizontal="center" vertical="center"/>
    </xf>
    <xf numFmtId="0" fontId="56" fillId="11" borderId="15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2" fontId="16" fillId="0" borderId="28" xfId="0" applyNumberFormat="1" applyFont="1" applyFill="1" applyBorder="1" applyAlignment="1">
      <alignment horizontal="center" vertical="center"/>
    </xf>
    <xf numFmtId="2" fontId="16" fillId="0" borderId="29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57" fillId="0" borderId="31" xfId="0" applyFont="1" applyBorder="1" applyAlignment="1">
      <alignment/>
    </xf>
    <xf numFmtId="0" fontId="57" fillId="0" borderId="32" xfId="61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7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17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7" fontId="3" fillId="0" borderId="14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17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17" fontId="3" fillId="0" borderId="17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17" fontId="3" fillId="0" borderId="18" xfId="0" applyNumberFormat="1" applyFont="1" applyFill="1" applyBorder="1" applyAlignment="1">
      <alignment horizontal="center" vertical="center"/>
    </xf>
    <xf numFmtId="49" fontId="2" fillId="0" borderId="27" xfId="15" applyNumberFormat="1" applyFont="1" applyFill="1" applyBorder="1" applyAlignment="1">
      <alignment horizontal="center" vertical="center"/>
      <protection/>
    </xf>
    <xf numFmtId="165" fontId="2" fillId="0" borderId="28" xfId="0" applyNumberFormat="1" applyFont="1" applyFill="1" applyBorder="1" applyAlignment="1">
      <alignment horizontal="center" vertical="center"/>
    </xf>
    <xf numFmtId="0" fontId="13" fillId="0" borderId="13" xfId="57" applyFont="1" applyFill="1" applyBorder="1" applyAlignment="1">
      <alignment wrapText="1"/>
      <protection/>
    </xf>
    <xf numFmtId="0" fontId="13" fillId="0" borderId="14" xfId="57" applyFont="1" applyFill="1" applyBorder="1" applyAlignment="1">
      <alignment horizontal="right" wrapText="1"/>
      <protection/>
    </xf>
    <xf numFmtId="0" fontId="13" fillId="0" borderId="13" xfId="57" applyFont="1" applyFill="1" applyBorder="1" applyAlignment="1">
      <alignment horizontal="left" vertical="top" wrapText="1"/>
      <protection/>
    </xf>
    <xf numFmtId="0" fontId="7" fillId="35" borderId="10" xfId="58" applyFont="1" applyFill="1" applyBorder="1" applyAlignment="1">
      <alignment horizontal="center" vertical="center" wrapText="1"/>
      <protection/>
    </xf>
    <xf numFmtId="0" fontId="7" fillId="35" borderId="11" xfId="58" applyFont="1" applyFill="1" applyBorder="1" applyAlignment="1">
      <alignment horizontal="center" vertical="center" wrapText="1"/>
      <protection/>
    </xf>
    <xf numFmtId="0" fontId="53" fillId="36" borderId="11" xfId="56" applyFont="1" applyFill="1" applyBorder="1" applyAlignment="1">
      <alignment horizontal="center" vertical="center" wrapText="1"/>
      <protection/>
    </xf>
    <xf numFmtId="0" fontId="53" fillId="36" borderId="12" xfId="56" applyFont="1" applyFill="1" applyBorder="1" applyAlignment="1">
      <alignment horizontal="center" vertical="center" wrapText="1"/>
      <protection/>
    </xf>
    <xf numFmtId="0" fontId="0" fillId="37" borderId="0" xfId="0" applyFill="1" applyAlignment="1">
      <alignment/>
    </xf>
    <xf numFmtId="0" fontId="58" fillId="0" borderId="0" xfId="0" applyNumberFormat="1" applyFont="1" applyAlignment="1">
      <alignment wrapText="1"/>
    </xf>
    <xf numFmtId="2" fontId="2" fillId="0" borderId="33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38" borderId="35" xfId="0" applyFont="1" applyFill="1" applyBorder="1" applyAlignment="1">
      <alignment horizontal="center" vertical="center" wrapText="1"/>
    </xf>
    <xf numFmtId="0" fontId="3" fillId="38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165" fontId="3" fillId="0" borderId="37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" fontId="51" fillId="0" borderId="33" xfId="0" applyNumberFormat="1" applyFont="1" applyFill="1" applyBorder="1" applyAlignment="1">
      <alignment horizontal="center" vertical="center"/>
    </xf>
    <xf numFmtId="17" fontId="51" fillId="0" borderId="34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164" fontId="3" fillId="0" borderId="40" xfId="0" applyNumberFormat="1" applyFont="1" applyFill="1" applyBorder="1" applyAlignment="1">
      <alignment horizontal="center" vertical="center"/>
    </xf>
    <xf numFmtId="164" fontId="3" fillId="0" borderId="41" xfId="0" applyNumberFormat="1" applyFont="1" applyFill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7" fontId="2" fillId="0" borderId="42" xfId="0" applyNumberFormat="1" applyFont="1" applyFill="1" applyBorder="1" applyAlignment="1">
      <alignment horizontal="center" vertical="center"/>
    </xf>
    <xf numFmtId="17" fontId="2" fillId="0" borderId="43" xfId="0" applyNumberFormat="1" applyFont="1" applyFill="1" applyBorder="1" applyAlignment="1">
      <alignment horizontal="center" vertical="center"/>
    </xf>
    <xf numFmtId="17" fontId="2" fillId="0" borderId="44" xfId="0" applyNumberFormat="1" applyFont="1" applyFill="1" applyBorder="1" applyAlignment="1">
      <alignment horizontal="center" vertical="center"/>
    </xf>
    <xf numFmtId="17" fontId="2" fillId="0" borderId="26" xfId="0" applyNumberFormat="1" applyFont="1" applyFill="1" applyBorder="1" applyAlignment="1">
      <alignment horizontal="center" vertical="center"/>
    </xf>
    <xf numFmtId="17" fontId="51" fillId="0" borderId="42" xfId="0" applyNumberFormat="1" applyFont="1" applyFill="1" applyBorder="1" applyAlignment="1">
      <alignment horizontal="center"/>
    </xf>
    <xf numFmtId="17" fontId="51" fillId="0" borderId="45" xfId="0" applyNumberFormat="1" applyFont="1" applyFill="1" applyBorder="1" applyAlignment="1">
      <alignment horizontal="center"/>
    </xf>
    <xf numFmtId="17" fontId="51" fillId="0" borderId="44" xfId="0" applyNumberFormat="1" applyFont="1" applyFill="1" applyBorder="1" applyAlignment="1">
      <alignment horizontal="center"/>
    </xf>
    <xf numFmtId="17" fontId="51" fillId="0" borderId="25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164" fontId="3" fillId="0" borderId="48" xfId="0" applyNumberFormat="1" applyFont="1" applyFill="1" applyBorder="1" applyAlignment="1">
      <alignment horizontal="center" vertical="center"/>
    </xf>
    <xf numFmtId="0" fontId="3" fillId="38" borderId="30" xfId="0" applyFont="1" applyFill="1" applyBorder="1" applyAlignment="1">
      <alignment horizontal="center" vertical="center"/>
    </xf>
    <xf numFmtId="0" fontId="3" fillId="38" borderId="31" xfId="0" applyFont="1" applyFill="1" applyBorder="1" applyAlignment="1">
      <alignment horizontal="center" vertical="center"/>
    </xf>
    <xf numFmtId="0" fontId="3" fillId="38" borderId="49" xfId="0" applyFont="1" applyFill="1" applyBorder="1" applyAlignment="1">
      <alignment horizontal="center" vertical="center"/>
    </xf>
    <xf numFmtId="0" fontId="3" fillId="38" borderId="32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8" borderId="27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 wrapText="1"/>
    </xf>
    <xf numFmtId="0" fontId="3" fillId="38" borderId="28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 wrapText="1"/>
    </xf>
    <xf numFmtId="0" fontId="3" fillId="38" borderId="29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center" vertical="center"/>
    </xf>
    <xf numFmtId="0" fontId="3" fillId="38" borderId="5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164" fontId="3" fillId="0" borderId="51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165" fontId="3" fillId="0" borderId="40" xfId="0" applyNumberFormat="1" applyFont="1" applyFill="1" applyBorder="1" applyAlignment="1">
      <alignment horizontal="center" vertical="center"/>
    </xf>
    <xf numFmtId="165" fontId="3" fillId="0" borderId="51" xfId="0" applyNumberFormat="1" applyFont="1" applyFill="1" applyBorder="1" applyAlignment="1">
      <alignment horizontal="center" vertical="center"/>
    </xf>
    <xf numFmtId="165" fontId="3" fillId="0" borderId="34" xfId="0" applyNumberFormat="1" applyFont="1" applyFill="1" applyBorder="1" applyAlignment="1">
      <alignment horizontal="center" vertical="center"/>
    </xf>
    <xf numFmtId="165" fontId="3" fillId="0" borderId="48" xfId="0" applyNumberFormat="1" applyFont="1" applyFill="1" applyBorder="1" applyAlignment="1">
      <alignment horizontal="center" vertical="center"/>
    </xf>
    <xf numFmtId="0" fontId="49" fillId="0" borderId="13" xfId="56" applyFont="1" applyBorder="1" applyAlignment="1">
      <alignment vertical="center"/>
      <protection/>
    </xf>
    <xf numFmtId="0" fontId="49" fillId="0" borderId="16" xfId="56" applyFont="1" applyBorder="1" applyAlignment="1">
      <alignment vertical="center"/>
      <protection/>
    </xf>
    <xf numFmtId="1" fontId="53" fillId="0" borderId="14" xfId="56" applyNumberFormat="1" applyFont="1" applyBorder="1" applyAlignment="1">
      <alignment vertical="center"/>
      <protection/>
    </xf>
    <xf numFmtId="1" fontId="53" fillId="0" borderId="17" xfId="56" applyNumberFormat="1" applyFont="1" applyBorder="1" applyAlignment="1">
      <alignment vertical="center"/>
      <protection/>
    </xf>
    <xf numFmtId="2" fontId="53" fillId="0" borderId="15" xfId="56" applyNumberFormat="1" applyFont="1" applyBorder="1" applyAlignment="1">
      <alignment vertical="center"/>
      <protection/>
    </xf>
    <xf numFmtId="2" fontId="53" fillId="0" borderId="18" xfId="56" applyNumberFormat="1" applyFont="1" applyBorder="1" applyAlignment="1">
      <alignment vertical="center"/>
      <protection/>
    </xf>
    <xf numFmtId="0" fontId="53" fillId="0" borderId="13" xfId="56" applyFont="1" applyBorder="1" applyAlignment="1">
      <alignment vertical="center"/>
      <protection/>
    </xf>
    <xf numFmtId="1" fontId="53" fillId="0" borderId="14" xfId="56" applyNumberFormat="1" applyFont="1" applyFill="1" applyBorder="1" applyAlignment="1">
      <alignment vertical="center"/>
      <protection/>
    </xf>
    <xf numFmtId="0" fontId="53" fillId="0" borderId="13" xfId="56" applyFont="1" applyFill="1" applyBorder="1" applyAlignment="1">
      <alignment vertical="center"/>
      <protection/>
    </xf>
    <xf numFmtId="0" fontId="53" fillId="0" borderId="16" xfId="56" applyFont="1" applyBorder="1" applyAlignment="1">
      <alignment vertical="center"/>
      <protection/>
    </xf>
    <xf numFmtId="0" fontId="53" fillId="0" borderId="18" xfId="56" applyFont="1" applyBorder="1" applyAlignment="1">
      <alignment vertical="center"/>
      <protection/>
    </xf>
    <xf numFmtId="0" fontId="46" fillId="0" borderId="28" xfId="56" applyBorder="1" applyAlignment="1">
      <alignment horizontal="center"/>
      <protection/>
    </xf>
    <xf numFmtId="0" fontId="46" fillId="0" borderId="53" xfId="56" applyBorder="1" applyAlignment="1">
      <alignment horizontal="center"/>
      <protection/>
    </xf>
    <xf numFmtId="2" fontId="46" fillId="0" borderId="28" xfId="56" applyNumberFormat="1" applyBorder="1" applyAlignment="1">
      <alignment horizontal="center"/>
      <protection/>
    </xf>
    <xf numFmtId="2" fontId="46" fillId="0" borderId="53" xfId="56" applyNumberFormat="1" applyBorder="1" applyAlignment="1">
      <alignment horizontal="center"/>
      <protection/>
    </xf>
    <xf numFmtId="0" fontId="46" fillId="0" borderId="36" xfId="56" applyBorder="1" applyAlignment="1">
      <alignment horizontal="center"/>
      <protection/>
    </xf>
    <xf numFmtId="0" fontId="53" fillId="0" borderId="14" xfId="56" applyFont="1" applyBorder="1" applyAlignment="1">
      <alignment horizontal="right" vertical="center"/>
      <protection/>
    </xf>
    <xf numFmtId="1" fontId="53" fillId="0" borderId="14" xfId="56" applyNumberFormat="1" applyFont="1" applyFill="1" applyBorder="1" applyAlignment="1">
      <alignment horizontal="right" vertical="center"/>
      <protection/>
    </xf>
    <xf numFmtId="2" fontId="53" fillId="0" borderId="15" xfId="56" applyNumberFormat="1" applyFont="1" applyBorder="1" applyAlignment="1">
      <alignment horizontal="right" vertical="center"/>
      <protection/>
    </xf>
  </cellXfs>
  <cellStyles count="51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4" xfId="56"/>
    <cellStyle name="Normal_GEN_DB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6400800</xdr:colOff>
      <xdr:row>23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3963" t="20619" r="13856" b="9794"/>
        <a:stretch>
          <a:fillRect/>
        </a:stretch>
      </xdr:blipFill>
      <xdr:spPr>
        <a:xfrm>
          <a:off x="609600" y="1857375"/>
          <a:ext cx="640080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2"/>
  <sheetViews>
    <sheetView zoomScale="80" zoomScaleNormal="80" zoomScalePageLayoutView="0" workbookViewId="0" topLeftCell="A1">
      <selection activeCell="D46" sqref="D46"/>
    </sheetView>
  </sheetViews>
  <sheetFormatPr defaultColWidth="9.140625" defaultRowHeight="15"/>
  <cols>
    <col min="1" max="1" width="5.7109375" style="3" customWidth="1"/>
    <col min="2" max="2" width="31.7109375" style="2" customWidth="1"/>
    <col min="3" max="3" width="14.7109375" style="2" customWidth="1"/>
    <col min="4" max="4" width="14.140625" style="2" bestFit="1" customWidth="1"/>
    <col min="5" max="6" width="14.140625" style="2" customWidth="1"/>
    <col min="7" max="7" width="13.57421875" style="2" bestFit="1" customWidth="1"/>
    <col min="8" max="8" width="6.421875" style="3" customWidth="1"/>
    <col min="9" max="9" width="44.140625" style="2" customWidth="1"/>
    <col min="10" max="10" width="9.57421875" style="2" bestFit="1" customWidth="1"/>
    <col min="11" max="11" width="14.140625" style="2" bestFit="1" customWidth="1"/>
    <col min="12" max="13" width="14.140625" style="2" customWidth="1"/>
    <col min="14" max="14" width="17.7109375" style="3" customWidth="1"/>
    <col min="15" max="16384" width="9.140625" style="3" customWidth="1"/>
  </cols>
  <sheetData>
    <row r="1" ht="15.75" thickBot="1">
      <c r="A1" s="1"/>
    </row>
    <row r="2" spans="2:14" ht="16.5" thickBot="1">
      <c r="B2" s="212" t="s">
        <v>0</v>
      </c>
      <c r="C2" s="213"/>
      <c r="D2" s="213"/>
      <c r="E2" s="214"/>
      <c r="F2" s="214"/>
      <c r="G2" s="215"/>
      <c r="I2" s="212" t="s">
        <v>1</v>
      </c>
      <c r="J2" s="213"/>
      <c r="K2" s="213"/>
      <c r="L2" s="214"/>
      <c r="M2" s="214"/>
      <c r="N2" s="215"/>
    </row>
    <row r="3" spans="2:14" ht="15.75" customHeight="1">
      <c r="B3" s="216" t="s">
        <v>2</v>
      </c>
      <c r="C3" s="218" t="s">
        <v>3</v>
      </c>
      <c r="D3" s="218" t="s">
        <v>4</v>
      </c>
      <c r="E3" s="172" t="s">
        <v>329</v>
      </c>
      <c r="F3" s="172" t="s">
        <v>330</v>
      </c>
      <c r="G3" s="220" t="s">
        <v>5</v>
      </c>
      <c r="I3" s="216" t="s">
        <v>2</v>
      </c>
      <c r="J3" s="218" t="s">
        <v>3</v>
      </c>
      <c r="K3" s="218" t="s">
        <v>4</v>
      </c>
      <c r="L3" s="172" t="s">
        <v>329</v>
      </c>
      <c r="M3" s="172" t="s">
        <v>330</v>
      </c>
      <c r="N3" s="220" t="s">
        <v>5</v>
      </c>
    </row>
    <row r="4" spans="2:14" ht="16.5" customHeight="1" thickBot="1">
      <c r="B4" s="217"/>
      <c r="C4" s="219"/>
      <c r="D4" s="219"/>
      <c r="E4" s="225"/>
      <c r="F4" s="225"/>
      <c r="G4" s="221"/>
      <c r="I4" s="222"/>
      <c r="J4" s="223"/>
      <c r="K4" s="223"/>
      <c r="L4" s="173"/>
      <c r="M4" s="173"/>
      <c r="N4" s="224"/>
    </row>
    <row r="5" spans="2:14" ht="15">
      <c r="B5" s="4" t="s">
        <v>6</v>
      </c>
      <c r="C5" s="5">
        <v>13.2</v>
      </c>
      <c r="D5" s="6">
        <v>36526</v>
      </c>
      <c r="E5" s="78">
        <v>1</v>
      </c>
      <c r="F5" s="5">
        <f>C5*E5</f>
        <v>13.2</v>
      </c>
      <c r="G5" s="7" t="s">
        <v>7</v>
      </c>
      <c r="I5" s="4" t="s">
        <v>8</v>
      </c>
      <c r="J5" s="8">
        <v>5</v>
      </c>
      <c r="K5" s="6">
        <v>34759</v>
      </c>
      <c r="L5" s="78">
        <v>1</v>
      </c>
      <c r="M5" s="78">
        <f>J5*L5</f>
        <v>5</v>
      </c>
      <c r="N5" s="7" t="s">
        <v>9</v>
      </c>
    </row>
    <row r="6" spans="2:14" ht="15">
      <c r="B6" s="9" t="s">
        <v>10</v>
      </c>
      <c r="C6" s="10">
        <v>26</v>
      </c>
      <c r="D6" s="11">
        <v>37712</v>
      </c>
      <c r="E6" s="79">
        <v>1</v>
      </c>
      <c r="F6" s="10">
        <f aca="true" t="shared" si="0" ref="F6:F11">C6*E6</f>
        <v>26</v>
      </c>
      <c r="G6" s="12" t="s">
        <v>7</v>
      </c>
      <c r="I6" s="9" t="s">
        <v>11</v>
      </c>
      <c r="J6" s="13">
        <v>5</v>
      </c>
      <c r="K6" s="11">
        <v>34759</v>
      </c>
      <c r="L6" s="79">
        <v>1</v>
      </c>
      <c r="M6" s="79">
        <f>J6*L6</f>
        <v>5</v>
      </c>
      <c r="N6" s="12" t="s">
        <v>9</v>
      </c>
    </row>
    <row r="7" spans="2:14" ht="15">
      <c r="B7" s="9" t="s">
        <v>12</v>
      </c>
      <c r="C7" s="10">
        <v>13.5</v>
      </c>
      <c r="D7" s="11">
        <v>37895</v>
      </c>
      <c r="E7" s="79">
        <v>1</v>
      </c>
      <c r="F7" s="10">
        <f t="shared" si="0"/>
        <v>13.5</v>
      </c>
      <c r="G7" s="12" t="s">
        <v>7</v>
      </c>
      <c r="I7" s="9" t="s">
        <v>13</v>
      </c>
      <c r="J7" s="13">
        <v>5</v>
      </c>
      <c r="K7" s="11">
        <v>34790</v>
      </c>
      <c r="L7" s="79">
        <v>1</v>
      </c>
      <c r="M7" s="79">
        <f aca="true" t="shared" si="1" ref="M7:M22">J7*L7</f>
        <v>5</v>
      </c>
      <c r="N7" s="12" t="s">
        <v>9</v>
      </c>
    </row>
    <row r="8" spans="2:14" ht="15">
      <c r="B8" s="9" t="s">
        <v>14</v>
      </c>
      <c r="C8" s="10">
        <v>19.5</v>
      </c>
      <c r="D8" s="11">
        <v>38322</v>
      </c>
      <c r="E8" s="79">
        <v>1</v>
      </c>
      <c r="F8" s="10">
        <f t="shared" si="0"/>
        <v>19.5</v>
      </c>
      <c r="G8" s="12" t="s">
        <v>7</v>
      </c>
      <c r="I8" s="9" t="s">
        <v>15</v>
      </c>
      <c r="J8" s="13">
        <v>5</v>
      </c>
      <c r="K8" s="11">
        <v>34973</v>
      </c>
      <c r="L8" s="79">
        <v>1</v>
      </c>
      <c r="M8" s="79">
        <f t="shared" si="1"/>
        <v>5</v>
      </c>
      <c r="N8" s="12" t="s">
        <v>9</v>
      </c>
    </row>
    <row r="9" spans="2:14" ht="15">
      <c r="B9" s="9" t="s">
        <v>16</v>
      </c>
      <c r="C9" s="10">
        <v>16.9</v>
      </c>
      <c r="D9" s="11">
        <v>38718</v>
      </c>
      <c r="E9" s="79">
        <v>1</v>
      </c>
      <c r="F9" s="10">
        <f t="shared" si="0"/>
        <v>16.9</v>
      </c>
      <c r="G9" s="12" t="s">
        <v>7</v>
      </c>
      <c r="I9" s="9" t="s">
        <v>17</v>
      </c>
      <c r="J9" s="13">
        <v>5.5</v>
      </c>
      <c r="K9" s="11">
        <v>35431</v>
      </c>
      <c r="L9" s="79">
        <v>1</v>
      </c>
      <c r="M9" s="79">
        <f t="shared" si="1"/>
        <v>5.5</v>
      </c>
      <c r="N9" s="12" t="s">
        <v>9</v>
      </c>
    </row>
    <row r="10" spans="2:14" ht="15">
      <c r="B10" s="9" t="s">
        <v>18</v>
      </c>
      <c r="C10" s="10">
        <v>11.7</v>
      </c>
      <c r="D10" s="11">
        <v>39326</v>
      </c>
      <c r="E10" s="79">
        <v>1</v>
      </c>
      <c r="F10" s="10">
        <f t="shared" si="0"/>
        <v>11.7</v>
      </c>
      <c r="G10" s="12" t="s">
        <v>7</v>
      </c>
      <c r="I10" s="124" t="s">
        <v>19</v>
      </c>
      <c r="J10" s="125">
        <v>1</v>
      </c>
      <c r="K10" s="126">
        <v>36100</v>
      </c>
      <c r="L10" s="127">
        <v>1</v>
      </c>
      <c r="M10" s="127">
        <f t="shared" si="1"/>
        <v>1</v>
      </c>
      <c r="N10" s="128" t="s">
        <v>9</v>
      </c>
    </row>
    <row r="11" spans="2:14" ht="15.75" thickBot="1">
      <c r="B11" s="14" t="s">
        <v>20</v>
      </c>
      <c r="C11" s="15">
        <v>54</v>
      </c>
      <c r="D11" s="16">
        <v>39600</v>
      </c>
      <c r="E11" s="80">
        <v>1</v>
      </c>
      <c r="F11" s="15">
        <f t="shared" si="0"/>
        <v>54</v>
      </c>
      <c r="G11" s="17" t="s">
        <v>7</v>
      </c>
      <c r="I11" s="18" t="s">
        <v>21</v>
      </c>
      <c r="J11" s="13">
        <v>0.225</v>
      </c>
      <c r="K11" s="11">
        <v>38838</v>
      </c>
      <c r="L11" s="79">
        <v>1</v>
      </c>
      <c r="M11" s="79">
        <f t="shared" si="1"/>
        <v>0.225</v>
      </c>
      <c r="N11" s="12" t="s">
        <v>9</v>
      </c>
    </row>
    <row r="12" spans="2:14" ht="15">
      <c r="B12" s="182" t="s">
        <v>22</v>
      </c>
      <c r="C12" s="184">
        <v>154.8</v>
      </c>
      <c r="D12" s="200"/>
      <c r="E12" s="201"/>
      <c r="F12" s="188">
        <f>SUM(F5:F11)</f>
        <v>154.8</v>
      </c>
      <c r="G12" s="170"/>
      <c r="I12" s="9" t="s">
        <v>23</v>
      </c>
      <c r="J12" s="13">
        <v>9</v>
      </c>
      <c r="K12" s="11">
        <v>39173</v>
      </c>
      <c r="L12" s="79">
        <v>1</v>
      </c>
      <c r="M12" s="79">
        <f t="shared" si="1"/>
        <v>9</v>
      </c>
      <c r="N12" s="12" t="s">
        <v>9</v>
      </c>
    </row>
    <row r="13" spans="2:14" ht="15.75" thickBot="1">
      <c r="B13" s="183"/>
      <c r="C13" s="185"/>
      <c r="D13" s="202"/>
      <c r="E13" s="203"/>
      <c r="F13" s="189"/>
      <c r="G13" s="171"/>
      <c r="I13" s="9" t="s">
        <v>24</v>
      </c>
      <c r="J13" s="13">
        <v>7.8</v>
      </c>
      <c r="K13" s="11">
        <v>39203</v>
      </c>
      <c r="L13" s="79">
        <v>1</v>
      </c>
      <c r="M13" s="79">
        <f t="shared" si="1"/>
        <v>7.8</v>
      </c>
      <c r="N13" s="12" t="s">
        <v>9</v>
      </c>
    </row>
    <row r="14" spans="2:14" ht="15">
      <c r="B14" s="4" t="s">
        <v>25</v>
      </c>
      <c r="C14" s="5">
        <v>30</v>
      </c>
      <c r="D14" s="6">
        <v>39814</v>
      </c>
      <c r="E14" s="84">
        <v>1</v>
      </c>
      <c r="F14" s="5">
        <f>C14*E14</f>
        <v>30</v>
      </c>
      <c r="G14" s="7" t="s">
        <v>7</v>
      </c>
      <c r="I14" s="9" t="s">
        <v>26</v>
      </c>
      <c r="J14" s="13">
        <v>10</v>
      </c>
      <c r="K14" s="11">
        <v>39387</v>
      </c>
      <c r="L14" s="79">
        <v>1</v>
      </c>
      <c r="M14" s="79">
        <f t="shared" si="1"/>
        <v>10</v>
      </c>
      <c r="N14" s="12" t="s">
        <v>9</v>
      </c>
    </row>
    <row r="15" spans="2:14" ht="15">
      <c r="B15" s="9" t="s">
        <v>27</v>
      </c>
      <c r="C15" s="10">
        <v>15</v>
      </c>
      <c r="D15" s="11">
        <v>39814</v>
      </c>
      <c r="E15" s="82">
        <v>1</v>
      </c>
      <c r="F15" s="10">
        <f>C15*E15</f>
        <v>15</v>
      </c>
      <c r="G15" s="12" t="s">
        <v>7</v>
      </c>
      <c r="I15" s="21" t="s">
        <v>28</v>
      </c>
      <c r="J15" s="13">
        <v>0.85</v>
      </c>
      <c r="K15" s="11">
        <v>39450</v>
      </c>
      <c r="L15" s="79">
        <v>1</v>
      </c>
      <c r="M15" s="79">
        <f t="shared" si="1"/>
        <v>0.85</v>
      </c>
      <c r="N15" s="12" t="s">
        <v>9</v>
      </c>
    </row>
    <row r="16" spans="2:14" ht="15">
      <c r="B16" s="9" t="s">
        <v>29</v>
      </c>
      <c r="C16" s="10">
        <v>25</v>
      </c>
      <c r="D16" s="11">
        <v>39814</v>
      </c>
      <c r="E16" s="82">
        <v>1</v>
      </c>
      <c r="F16" s="10">
        <f>C16*E16</f>
        <v>25</v>
      </c>
      <c r="G16" s="12" t="s">
        <v>7</v>
      </c>
      <c r="I16" s="21" t="s">
        <v>30</v>
      </c>
      <c r="J16" s="13">
        <v>0.075</v>
      </c>
      <c r="K16" s="11">
        <v>39510</v>
      </c>
      <c r="L16" s="79">
        <v>1</v>
      </c>
      <c r="M16" s="79">
        <f t="shared" si="1"/>
        <v>0.075</v>
      </c>
      <c r="N16" s="12" t="s">
        <v>9</v>
      </c>
    </row>
    <row r="17" spans="2:14" ht="15.75" thickBot="1">
      <c r="B17" s="14" t="s">
        <v>31</v>
      </c>
      <c r="C17" s="15">
        <v>9</v>
      </c>
      <c r="D17" s="16">
        <v>40118</v>
      </c>
      <c r="E17" s="85">
        <v>1</v>
      </c>
      <c r="F17" s="15">
        <f>C17*E17</f>
        <v>9</v>
      </c>
      <c r="G17" s="17" t="s">
        <v>7</v>
      </c>
      <c r="I17" s="9" t="s">
        <v>32</v>
      </c>
      <c r="J17" s="13">
        <v>9</v>
      </c>
      <c r="K17" s="11">
        <v>39539</v>
      </c>
      <c r="L17" s="79">
        <v>1</v>
      </c>
      <c r="M17" s="79">
        <f t="shared" si="1"/>
        <v>9</v>
      </c>
      <c r="N17" s="12" t="s">
        <v>9</v>
      </c>
    </row>
    <row r="18" spans="2:14" ht="15">
      <c r="B18" s="182" t="s">
        <v>33</v>
      </c>
      <c r="C18" s="184">
        <v>233.8</v>
      </c>
      <c r="D18" s="196"/>
      <c r="E18" s="197"/>
      <c r="F18" s="188">
        <f>F12+SUM(F14:F17)</f>
        <v>233.8</v>
      </c>
      <c r="G18" s="88"/>
      <c r="I18" s="18" t="s">
        <v>34</v>
      </c>
      <c r="J18" s="13">
        <v>0.66</v>
      </c>
      <c r="K18" s="11">
        <v>39539</v>
      </c>
      <c r="L18" s="79">
        <v>1</v>
      </c>
      <c r="M18" s="79">
        <f t="shared" si="1"/>
        <v>0.66</v>
      </c>
      <c r="N18" s="12" t="s">
        <v>9</v>
      </c>
    </row>
    <row r="19" spans="2:14" ht="15.75" thickBot="1">
      <c r="B19" s="183"/>
      <c r="C19" s="185"/>
      <c r="D19" s="198"/>
      <c r="E19" s="199"/>
      <c r="F19" s="189"/>
      <c r="G19" s="88"/>
      <c r="H19" s="23"/>
      <c r="I19" s="21" t="s">
        <v>35</v>
      </c>
      <c r="J19" s="13">
        <v>0.11</v>
      </c>
      <c r="K19" s="11">
        <v>39570</v>
      </c>
      <c r="L19" s="79">
        <v>1</v>
      </c>
      <c r="M19" s="79">
        <f t="shared" si="1"/>
        <v>0.11</v>
      </c>
      <c r="N19" s="12" t="s">
        <v>9</v>
      </c>
    </row>
    <row r="20" spans="2:14" ht="15">
      <c r="B20" s="4" t="s">
        <v>36</v>
      </c>
      <c r="C20" s="5">
        <v>20</v>
      </c>
      <c r="D20" s="6">
        <v>40299</v>
      </c>
      <c r="E20" s="84">
        <v>1</v>
      </c>
      <c r="F20" s="5">
        <f>C20*E20</f>
        <v>20</v>
      </c>
      <c r="G20" s="24" t="s">
        <v>7</v>
      </c>
      <c r="I20" s="21" t="s">
        <v>37</v>
      </c>
      <c r="J20" s="13">
        <v>0.11</v>
      </c>
      <c r="K20" s="11">
        <v>39630</v>
      </c>
      <c r="L20" s="79">
        <v>1</v>
      </c>
      <c r="M20" s="79">
        <f t="shared" si="1"/>
        <v>0.11</v>
      </c>
      <c r="N20" s="12" t="s">
        <v>9</v>
      </c>
    </row>
    <row r="21" spans="2:14" ht="15.75" thickBot="1">
      <c r="B21" s="14" t="s">
        <v>38</v>
      </c>
      <c r="C21" s="15">
        <v>15</v>
      </c>
      <c r="D21" s="16">
        <v>40422</v>
      </c>
      <c r="E21" s="85">
        <v>1</v>
      </c>
      <c r="F21" s="15">
        <f>C21*E21</f>
        <v>15</v>
      </c>
      <c r="G21" s="17" t="s">
        <v>7</v>
      </c>
      <c r="I21" s="9" t="s">
        <v>39</v>
      </c>
      <c r="J21" s="13">
        <v>5.1</v>
      </c>
      <c r="K21" s="11">
        <v>39692</v>
      </c>
      <c r="L21" s="79">
        <v>1</v>
      </c>
      <c r="M21" s="79">
        <f t="shared" si="1"/>
        <v>5.1</v>
      </c>
      <c r="N21" s="12" t="s">
        <v>9</v>
      </c>
    </row>
    <row r="22" spans="2:14" ht="15.75" thickBot="1">
      <c r="B22" s="208" t="s">
        <v>40</v>
      </c>
      <c r="C22" s="188">
        <v>268.8</v>
      </c>
      <c r="D22" s="200"/>
      <c r="E22" s="201"/>
      <c r="F22" s="188">
        <f>F18+SUM(F20:F21)</f>
        <v>268.8</v>
      </c>
      <c r="G22" s="180"/>
      <c r="I22" s="25" t="s">
        <v>41</v>
      </c>
      <c r="J22" s="26">
        <v>0.8</v>
      </c>
      <c r="K22" s="16">
        <v>39742</v>
      </c>
      <c r="L22" s="80">
        <v>1</v>
      </c>
      <c r="M22" s="80">
        <f t="shared" si="1"/>
        <v>0.8</v>
      </c>
      <c r="N22" s="27" t="s">
        <v>9</v>
      </c>
    </row>
    <row r="23" spans="2:14" ht="15.75" thickBot="1">
      <c r="B23" s="209"/>
      <c r="C23" s="189"/>
      <c r="D23" s="202"/>
      <c r="E23" s="203"/>
      <c r="F23" s="189"/>
      <c r="G23" s="181"/>
      <c r="I23" s="174" t="s">
        <v>22</v>
      </c>
      <c r="J23" s="175">
        <v>70.22999999999999</v>
      </c>
      <c r="K23" s="20"/>
      <c r="L23" s="81"/>
      <c r="M23" s="166">
        <f>SUM(M5:M22)</f>
        <v>70.22999999999999</v>
      </c>
      <c r="N23" s="91"/>
    </row>
    <row r="24" spans="2:14" ht="15.75" thickBot="1">
      <c r="B24" s="4" t="s">
        <v>42</v>
      </c>
      <c r="C24" s="5">
        <v>20</v>
      </c>
      <c r="D24" s="6">
        <v>40556</v>
      </c>
      <c r="E24" s="84">
        <v>1</v>
      </c>
      <c r="F24" s="5">
        <f>C24*E24</f>
        <v>20</v>
      </c>
      <c r="G24" s="24" t="s">
        <v>7</v>
      </c>
      <c r="I24" s="174"/>
      <c r="J24" s="175"/>
      <c r="K24" s="20"/>
      <c r="L24" s="81"/>
      <c r="M24" s="167"/>
      <c r="N24" s="91"/>
    </row>
    <row r="25" spans="2:14" ht="15">
      <c r="B25" s="9" t="s">
        <v>43</v>
      </c>
      <c r="C25" s="10">
        <v>15</v>
      </c>
      <c r="D25" s="11">
        <v>40766</v>
      </c>
      <c r="E25" s="82">
        <v>1</v>
      </c>
      <c r="F25" s="10">
        <f>C25*E25</f>
        <v>15</v>
      </c>
      <c r="G25" s="28" t="s">
        <v>7</v>
      </c>
      <c r="I25" s="29" t="s">
        <v>44</v>
      </c>
      <c r="J25" s="8">
        <v>0.225</v>
      </c>
      <c r="K25" s="6">
        <v>39934</v>
      </c>
      <c r="L25" s="78">
        <v>1</v>
      </c>
      <c r="M25" s="78">
        <f>J25*L25</f>
        <v>0.225</v>
      </c>
      <c r="N25" s="7" t="s">
        <v>9</v>
      </c>
    </row>
    <row r="26" spans="2:14" ht="15.75" thickBot="1">
      <c r="B26" s="14" t="s">
        <v>45</v>
      </c>
      <c r="C26" s="15">
        <v>27.6</v>
      </c>
      <c r="D26" s="16">
        <v>40829</v>
      </c>
      <c r="E26" s="85">
        <v>1</v>
      </c>
      <c r="F26" s="15">
        <f>C26*E26</f>
        <v>27.6</v>
      </c>
      <c r="G26" s="17" t="s">
        <v>7</v>
      </c>
      <c r="I26" s="18" t="s">
        <v>46</v>
      </c>
      <c r="J26" s="13">
        <v>0.05</v>
      </c>
      <c r="K26" s="11">
        <v>39948</v>
      </c>
      <c r="L26" s="79">
        <v>1</v>
      </c>
      <c r="M26" s="79">
        <f>J26*L26</f>
        <v>0.05</v>
      </c>
      <c r="N26" s="12" t="s">
        <v>9</v>
      </c>
    </row>
    <row r="27" spans="2:14" ht="15">
      <c r="B27" s="210" t="s">
        <v>47</v>
      </c>
      <c r="C27" s="211">
        <v>331.40000000000003</v>
      </c>
      <c r="D27" s="196"/>
      <c r="E27" s="197"/>
      <c r="F27" s="188">
        <f>F22+SUM(F24:F26)</f>
        <v>331.40000000000003</v>
      </c>
      <c r="G27" s="170"/>
      <c r="I27" s="18" t="s">
        <v>48</v>
      </c>
      <c r="J27" s="13">
        <v>0.075</v>
      </c>
      <c r="K27" s="11">
        <v>40087</v>
      </c>
      <c r="L27" s="79">
        <v>1</v>
      </c>
      <c r="M27" s="79">
        <f>J27*L27</f>
        <v>0.075</v>
      </c>
      <c r="N27" s="12" t="s">
        <v>9</v>
      </c>
    </row>
    <row r="28" spans="2:14" ht="15.75" thickBot="1">
      <c r="B28" s="183"/>
      <c r="C28" s="185"/>
      <c r="D28" s="198"/>
      <c r="E28" s="199"/>
      <c r="F28" s="190"/>
      <c r="G28" s="171"/>
      <c r="I28" s="18" t="s">
        <v>49</v>
      </c>
      <c r="J28" s="13">
        <v>0.3</v>
      </c>
      <c r="K28" s="11">
        <v>40137</v>
      </c>
      <c r="L28" s="79">
        <v>1</v>
      </c>
      <c r="M28" s="79">
        <f>J28*L28</f>
        <v>0.3</v>
      </c>
      <c r="N28" s="12" t="s">
        <v>9</v>
      </c>
    </row>
    <row r="29" spans="2:14" ht="15">
      <c r="B29" s="4" t="s">
        <v>50</v>
      </c>
      <c r="C29" s="5">
        <v>18.4</v>
      </c>
      <c r="D29" s="30">
        <v>41004</v>
      </c>
      <c r="E29" s="86">
        <v>1</v>
      </c>
      <c r="F29" s="5">
        <f>C29*E29</f>
        <v>18.4</v>
      </c>
      <c r="G29" s="24" t="s">
        <v>7</v>
      </c>
      <c r="I29" s="18" t="s">
        <v>51</v>
      </c>
      <c r="J29" s="13">
        <v>0.07590000000000001</v>
      </c>
      <c r="K29" s="11">
        <v>40148</v>
      </c>
      <c r="L29" s="79">
        <v>1</v>
      </c>
      <c r="M29" s="79">
        <f>J29*L29</f>
        <v>0.07590000000000001</v>
      </c>
      <c r="N29" s="12" t="s">
        <v>9</v>
      </c>
    </row>
    <row r="30" spans="2:14" ht="15">
      <c r="B30" s="9" t="s">
        <v>52</v>
      </c>
      <c r="C30" s="10">
        <v>32.2</v>
      </c>
      <c r="D30" s="31">
        <v>41011</v>
      </c>
      <c r="E30" s="83">
        <v>1</v>
      </c>
      <c r="F30" s="10">
        <f>C30*E30</f>
        <v>32.2</v>
      </c>
      <c r="G30" s="28" t="s">
        <v>7</v>
      </c>
      <c r="I30" s="18" t="s">
        <v>53</v>
      </c>
      <c r="J30" s="13">
        <v>0.09</v>
      </c>
      <c r="K30" s="11">
        <v>40148</v>
      </c>
      <c r="L30" s="79">
        <v>1</v>
      </c>
      <c r="M30" s="79">
        <f>J30*L30</f>
        <v>0.09</v>
      </c>
      <c r="N30" s="12" t="s">
        <v>9</v>
      </c>
    </row>
    <row r="31" spans="2:14" ht="15.75" thickBot="1">
      <c r="B31" s="9" t="s">
        <v>54</v>
      </c>
      <c r="C31" s="10">
        <v>2.5</v>
      </c>
      <c r="D31" s="11">
        <v>41073</v>
      </c>
      <c r="E31" s="82">
        <v>1</v>
      </c>
      <c r="F31" s="10">
        <f>C31*E31</f>
        <v>2.5</v>
      </c>
      <c r="G31" s="28" t="s">
        <v>7</v>
      </c>
      <c r="I31" s="32" t="s">
        <v>55</v>
      </c>
      <c r="J31" s="26">
        <v>0.075</v>
      </c>
      <c r="K31" s="16">
        <v>40148</v>
      </c>
      <c r="L31" s="80">
        <v>1</v>
      </c>
      <c r="M31" s="80">
        <f>J31*L31</f>
        <v>0.075</v>
      </c>
      <c r="N31" s="27" t="s">
        <v>9</v>
      </c>
    </row>
    <row r="32" spans="2:14" ht="15.75" thickBot="1">
      <c r="B32" s="14" t="s">
        <v>56</v>
      </c>
      <c r="C32" s="15">
        <v>20.7</v>
      </c>
      <c r="D32" s="33">
        <v>41255</v>
      </c>
      <c r="E32" s="87">
        <v>1</v>
      </c>
      <c r="F32" s="15">
        <f>C32*E32</f>
        <v>20.7</v>
      </c>
      <c r="G32" s="17" t="s">
        <v>7</v>
      </c>
      <c r="I32" s="174" t="s">
        <v>33</v>
      </c>
      <c r="J32" s="175">
        <v>71.12089999999999</v>
      </c>
      <c r="K32" s="20"/>
      <c r="L32" s="81"/>
      <c r="M32" s="166">
        <f>M23+SUM(M25:M31)</f>
        <v>71.12089999999999</v>
      </c>
      <c r="N32" s="91"/>
    </row>
    <row r="33" spans="2:14" ht="15.75" thickBot="1">
      <c r="B33" s="174" t="s">
        <v>57</v>
      </c>
      <c r="C33" s="189">
        <v>405.20000000000005</v>
      </c>
      <c r="D33" s="192"/>
      <c r="E33" s="193"/>
      <c r="F33" s="191">
        <f>F27+SUM(F29:F32)</f>
        <v>405.20000000000005</v>
      </c>
      <c r="G33" s="176"/>
      <c r="I33" s="174"/>
      <c r="J33" s="175"/>
      <c r="K33" s="20"/>
      <c r="L33" s="81"/>
      <c r="M33" s="167"/>
      <c r="N33" s="91"/>
    </row>
    <row r="34" spans="2:14" ht="15.75" thickBot="1">
      <c r="B34" s="174"/>
      <c r="C34" s="189"/>
      <c r="D34" s="194"/>
      <c r="E34" s="195"/>
      <c r="F34" s="186"/>
      <c r="G34" s="177"/>
      <c r="I34" s="29" t="s">
        <v>58</v>
      </c>
      <c r="J34" s="8">
        <v>0.02</v>
      </c>
      <c r="K34" s="6">
        <v>40227</v>
      </c>
      <c r="L34" s="78">
        <v>1</v>
      </c>
      <c r="M34" s="78">
        <f>J34*L34</f>
        <v>0.02</v>
      </c>
      <c r="N34" s="7" t="s">
        <v>9</v>
      </c>
    </row>
    <row r="35" spans="2:14" ht="15.75">
      <c r="B35" s="140" t="s">
        <v>59</v>
      </c>
      <c r="C35" s="141">
        <v>59.8</v>
      </c>
      <c r="D35" s="142">
        <v>41334</v>
      </c>
      <c r="E35" s="143">
        <v>1</v>
      </c>
      <c r="F35" s="141">
        <f>C35*E35</f>
        <v>59.8</v>
      </c>
      <c r="G35" s="144" t="s">
        <v>7</v>
      </c>
      <c r="I35" s="18" t="s">
        <v>60</v>
      </c>
      <c r="J35" s="13">
        <v>0.13</v>
      </c>
      <c r="K35" s="11">
        <v>40235</v>
      </c>
      <c r="L35" s="79">
        <v>1</v>
      </c>
      <c r="M35" s="79">
        <f>J35*L35</f>
        <v>0.13</v>
      </c>
      <c r="N35" s="12" t="s">
        <v>9</v>
      </c>
    </row>
    <row r="36" spans="2:14" ht="15.75">
      <c r="B36" s="145" t="s">
        <v>59</v>
      </c>
      <c r="C36" s="146">
        <v>34.5</v>
      </c>
      <c r="D36" s="147">
        <v>41548</v>
      </c>
      <c r="E36" s="148">
        <v>1</v>
      </c>
      <c r="F36" s="146">
        <f>C36*E36</f>
        <v>34.5</v>
      </c>
      <c r="G36" s="149" t="s">
        <v>7</v>
      </c>
      <c r="I36" s="129" t="s">
        <v>19</v>
      </c>
      <c r="J36" s="130">
        <v>-1</v>
      </c>
      <c r="K36" s="131">
        <v>40269</v>
      </c>
      <c r="L36" s="132">
        <v>1</v>
      </c>
      <c r="M36" s="132">
        <f aca="true" t="shared" si="2" ref="M36:M50">J36*L36</f>
        <v>-1</v>
      </c>
      <c r="N36" s="133" t="s">
        <v>9</v>
      </c>
    </row>
    <row r="37" spans="2:14" ht="16.5" thickBot="1">
      <c r="B37" s="150" t="s">
        <v>59</v>
      </c>
      <c r="C37" s="151">
        <v>21</v>
      </c>
      <c r="D37" s="152">
        <v>41609</v>
      </c>
      <c r="E37" s="153">
        <v>1</v>
      </c>
      <c r="F37" s="151">
        <f>C37*E37</f>
        <v>21</v>
      </c>
      <c r="G37" s="154" t="s">
        <v>7</v>
      </c>
      <c r="I37" s="18" t="s">
        <v>61</v>
      </c>
      <c r="J37" s="13">
        <v>0.075</v>
      </c>
      <c r="K37" s="11">
        <v>40294</v>
      </c>
      <c r="L37" s="79">
        <v>1</v>
      </c>
      <c r="M37" s="79">
        <f t="shared" si="2"/>
        <v>0.075</v>
      </c>
      <c r="N37" s="12" t="s">
        <v>9</v>
      </c>
    </row>
    <row r="38" spans="2:14" ht="15.75" customHeight="1">
      <c r="B38" s="226" t="s">
        <v>62</v>
      </c>
      <c r="C38" s="184">
        <v>520.5</v>
      </c>
      <c r="D38" s="204"/>
      <c r="E38" s="205"/>
      <c r="F38" s="188">
        <f>F33+SUM(F35:F37)</f>
        <v>520.5</v>
      </c>
      <c r="G38" s="178"/>
      <c r="H38" s="34"/>
      <c r="I38" s="21" t="s">
        <v>63</v>
      </c>
      <c r="J38" s="13">
        <v>0.02</v>
      </c>
      <c r="K38" s="11">
        <v>40303</v>
      </c>
      <c r="L38" s="79">
        <v>1</v>
      </c>
      <c r="M38" s="79">
        <f t="shared" si="2"/>
        <v>0.02</v>
      </c>
      <c r="N38" s="12" t="s">
        <v>9</v>
      </c>
    </row>
    <row r="39" spans="2:14" ht="16.5" customHeight="1" thickBot="1">
      <c r="B39" s="227"/>
      <c r="C39" s="228"/>
      <c r="D39" s="206"/>
      <c r="E39" s="207"/>
      <c r="F39" s="190"/>
      <c r="G39" s="179"/>
      <c r="I39" s="21" t="s">
        <v>64</v>
      </c>
      <c r="J39" s="13">
        <v>0.02</v>
      </c>
      <c r="K39" s="11">
        <v>40303</v>
      </c>
      <c r="L39" s="79">
        <v>1</v>
      </c>
      <c r="M39" s="79">
        <f t="shared" si="2"/>
        <v>0.02</v>
      </c>
      <c r="N39" s="12" t="s">
        <v>9</v>
      </c>
    </row>
    <row r="40" spans="2:14" ht="15">
      <c r="B40" s="4" t="s">
        <v>59</v>
      </c>
      <c r="C40" s="5">
        <v>38</v>
      </c>
      <c r="D40" s="30">
        <v>41699</v>
      </c>
      <c r="E40" s="86">
        <f>10/12</f>
        <v>0.8333333333333334</v>
      </c>
      <c r="F40" s="5">
        <f>C40*E40</f>
        <v>31.666666666666668</v>
      </c>
      <c r="G40" s="24" t="s">
        <v>7</v>
      </c>
      <c r="H40" s="34"/>
      <c r="I40" s="21" t="s">
        <v>65</v>
      </c>
      <c r="J40" s="13">
        <v>0.1</v>
      </c>
      <c r="K40" s="11">
        <v>40326</v>
      </c>
      <c r="L40" s="79">
        <v>1</v>
      </c>
      <c r="M40" s="79">
        <f t="shared" si="2"/>
        <v>0.1</v>
      </c>
      <c r="N40" s="12" t="s">
        <v>9</v>
      </c>
    </row>
    <row r="41" spans="2:14" ht="15">
      <c r="B41" s="9" t="s">
        <v>59</v>
      </c>
      <c r="C41" s="10">
        <v>42</v>
      </c>
      <c r="D41" s="31">
        <v>41791</v>
      </c>
      <c r="E41" s="83">
        <f>7/12</f>
        <v>0.5833333333333334</v>
      </c>
      <c r="F41" s="10">
        <f>C41*E41</f>
        <v>24.5</v>
      </c>
      <c r="G41" s="28" t="s">
        <v>7</v>
      </c>
      <c r="I41" s="21" t="s">
        <v>66</v>
      </c>
      <c r="J41" s="13">
        <v>0.08</v>
      </c>
      <c r="K41" s="11">
        <v>40330</v>
      </c>
      <c r="L41" s="79">
        <v>1</v>
      </c>
      <c r="M41" s="79">
        <f t="shared" si="2"/>
        <v>0.08</v>
      </c>
      <c r="N41" s="12" t="s">
        <v>9</v>
      </c>
    </row>
    <row r="42" spans="2:14" ht="15">
      <c r="B42" s="9" t="s">
        <v>59</v>
      </c>
      <c r="C42" s="10">
        <v>15</v>
      </c>
      <c r="D42" s="11">
        <v>41821</v>
      </c>
      <c r="E42" s="82">
        <f>6/12</f>
        <v>0.5</v>
      </c>
      <c r="F42" s="10">
        <f>C42*E42</f>
        <v>7.5</v>
      </c>
      <c r="G42" s="28" t="s">
        <v>7</v>
      </c>
      <c r="I42" s="21" t="s">
        <v>67</v>
      </c>
      <c r="J42" s="13">
        <v>0.225</v>
      </c>
      <c r="K42" s="11">
        <v>40368</v>
      </c>
      <c r="L42" s="79">
        <v>1</v>
      </c>
      <c r="M42" s="79">
        <f t="shared" si="2"/>
        <v>0.225</v>
      </c>
      <c r="N42" s="12" t="s">
        <v>9</v>
      </c>
    </row>
    <row r="43" spans="2:14" ht="15.75" thickBot="1">
      <c r="B43" s="14" t="s">
        <v>59</v>
      </c>
      <c r="C43" s="15">
        <v>15</v>
      </c>
      <c r="D43" s="33">
        <v>41852</v>
      </c>
      <c r="E43" s="87">
        <f>5/12</f>
        <v>0.4166666666666667</v>
      </c>
      <c r="F43" s="15">
        <f>C43*E43</f>
        <v>6.25</v>
      </c>
      <c r="G43" s="17" t="s">
        <v>7</v>
      </c>
      <c r="I43" s="21" t="s">
        <v>68</v>
      </c>
      <c r="J43" s="13">
        <v>0.02</v>
      </c>
      <c r="K43" s="11">
        <v>40406</v>
      </c>
      <c r="L43" s="79">
        <v>1</v>
      </c>
      <c r="M43" s="79">
        <f t="shared" si="2"/>
        <v>0.02</v>
      </c>
      <c r="N43" s="12" t="s">
        <v>9</v>
      </c>
    </row>
    <row r="44" spans="2:14" ht="15.75" customHeight="1">
      <c r="B44" s="229" t="s">
        <v>69</v>
      </c>
      <c r="C44" s="211">
        <v>630.5</v>
      </c>
      <c r="D44" s="192"/>
      <c r="E44" s="193"/>
      <c r="F44" s="186">
        <f>F38+SUM(F40:F43)</f>
        <v>590.4166666666666</v>
      </c>
      <c r="G44" s="176"/>
      <c r="H44" s="34"/>
      <c r="I44" s="21" t="s">
        <v>70</v>
      </c>
      <c r="J44" s="13">
        <v>0.01</v>
      </c>
      <c r="K44" s="11">
        <v>40478</v>
      </c>
      <c r="L44" s="79">
        <v>1</v>
      </c>
      <c r="M44" s="79">
        <f t="shared" si="2"/>
        <v>0.01</v>
      </c>
      <c r="N44" s="12" t="s">
        <v>9</v>
      </c>
    </row>
    <row r="45" spans="2:14" ht="16.5" customHeight="1" thickBot="1">
      <c r="B45" s="227"/>
      <c r="C45" s="228"/>
      <c r="D45" s="194"/>
      <c r="E45" s="195"/>
      <c r="F45" s="187"/>
      <c r="G45" s="177"/>
      <c r="H45" s="34"/>
      <c r="I45" s="21" t="s">
        <v>71</v>
      </c>
      <c r="J45" s="13">
        <v>0.15</v>
      </c>
      <c r="K45" s="11">
        <v>40486</v>
      </c>
      <c r="L45" s="79">
        <v>1</v>
      </c>
      <c r="M45" s="79">
        <f t="shared" si="2"/>
        <v>0.15</v>
      </c>
      <c r="N45" s="12" t="s">
        <v>9</v>
      </c>
    </row>
    <row r="46" spans="8:14" ht="15">
      <c r="H46" s="34"/>
      <c r="I46" s="21" t="s">
        <v>72</v>
      </c>
      <c r="J46" s="13">
        <v>0.15</v>
      </c>
      <c r="K46" s="11">
        <v>40486</v>
      </c>
      <c r="L46" s="79">
        <v>1</v>
      </c>
      <c r="M46" s="79">
        <f t="shared" si="2"/>
        <v>0.15</v>
      </c>
      <c r="N46" s="12" t="s">
        <v>9</v>
      </c>
    </row>
    <row r="47" spans="9:14" ht="15">
      <c r="I47" s="21" t="s">
        <v>73</v>
      </c>
      <c r="J47" s="13">
        <v>0.15</v>
      </c>
      <c r="K47" s="11">
        <v>40486</v>
      </c>
      <c r="L47" s="79">
        <v>1</v>
      </c>
      <c r="M47" s="79">
        <f t="shared" si="2"/>
        <v>0.15</v>
      </c>
      <c r="N47" s="12" t="s">
        <v>9</v>
      </c>
    </row>
    <row r="48" spans="8:14" ht="15">
      <c r="H48" s="34"/>
      <c r="I48" s="21" t="s">
        <v>74</v>
      </c>
      <c r="J48" s="13">
        <v>0.5</v>
      </c>
      <c r="K48" s="11">
        <v>40506</v>
      </c>
      <c r="L48" s="79">
        <v>1</v>
      </c>
      <c r="M48" s="79">
        <f t="shared" si="2"/>
        <v>0.5</v>
      </c>
      <c r="N48" s="12" t="s">
        <v>9</v>
      </c>
    </row>
    <row r="49" spans="8:14" ht="15">
      <c r="H49" s="34"/>
      <c r="I49" s="18" t="s">
        <v>75</v>
      </c>
      <c r="J49" s="13">
        <v>0.25</v>
      </c>
      <c r="K49" s="11">
        <v>40521</v>
      </c>
      <c r="L49" s="79">
        <v>1</v>
      </c>
      <c r="M49" s="79">
        <f t="shared" si="2"/>
        <v>0.25</v>
      </c>
      <c r="N49" s="12" t="s">
        <v>9</v>
      </c>
    </row>
    <row r="50" spans="1:14" ht="15.75" thickBot="1">
      <c r="A50" s="35"/>
      <c r="H50" s="34"/>
      <c r="I50" s="25" t="s">
        <v>76</v>
      </c>
      <c r="J50" s="26">
        <v>0.09</v>
      </c>
      <c r="K50" s="16">
        <v>40535</v>
      </c>
      <c r="L50" s="80">
        <v>1</v>
      </c>
      <c r="M50" s="80">
        <f t="shared" si="2"/>
        <v>0.09</v>
      </c>
      <c r="N50" s="27" t="s">
        <v>9</v>
      </c>
    </row>
    <row r="51" spans="1:14" ht="15">
      <c r="A51" s="230"/>
      <c r="H51" s="34"/>
      <c r="I51" s="174" t="s">
        <v>40</v>
      </c>
      <c r="J51" s="175">
        <v>72.11089999999999</v>
      </c>
      <c r="K51" s="89"/>
      <c r="L51" s="90"/>
      <c r="M51" s="168">
        <f>M32+SUM(M34:M50)</f>
        <v>72.11089999999999</v>
      </c>
      <c r="N51" s="92"/>
    </row>
    <row r="52" spans="1:14" ht="15.75" thickBot="1">
      <c r="A52" s="230"/>
      <c r="H52" s="34"/>
      <c r="I52" s="174"/>
      <c r="J52" s="175"/>
      <c r="K52" s="89"/>
      <c r="L52" s="90"/>
      <c r="M52" s="169"/>
      <c r="N52" s="92"/>
    </row>
    <row r="53" spans="1:14" ht="15">
      <c r="A53" s="36"/>
      <c r="I53" s="37" t="s">
        <v>77</v>
      </c>
      <c r="J53" s="8">
        <v>0.09</v>
      </c>
      <c r="K53" s="6">
        <v>40589</v>
      </c>
      <c r="L53" s="78">
        <v>1</v>
      </c>
      <c r="M53" s="78">
        <f>J53*L53</f>
        <v>0.09</v>
      </c>
      <c r="N53" s="7" t="s">
        <v>9</v>
      </c>
    </row>
    <row r="54" spans="1:14" ht="15">
      <c r="A54" s="36"/>
      <c r="I54" s="38" t="s">
        <v>78</v>
      </c>
      <c r="J54" s="13">
        <v>0.09</v>
      </c>
      <c r="K54" s="11">
        <v>40599</v>
      </c>
      <c r="L54" s="79">
        <v>1</v>
      </c>
      <c r="M54" s="79">
        <f>J54*L54</f>
        <v>0.09</v>
      </c>
      <c r="N54" s="12" t="s">
        <v>9</v>
      </c>
    </row>
    <row r="55" spans="1:14" ht="15">
      <c r="A55" s="19"/>
      <c r="I55" s="38" t="s">
        <v>79</v>
      </c>
      <c r="J55" s="13">
        <v>0.075</v>
      </c>
      <c r="K55" s="11">
        <v>40624</v>
      </c>
      <c r="L55" s="79">
        <v>1</v>
      </c>
      <c r="M55" s="79">
        <f aca="true" t="shared" si="3" ref="M55:M65">J55*L55</f>
        <v>0.075</v>
      </c>
      <c r="N55" s="12" t="s">
        <v>9</v>
      </c>
    </row>
    <row r="56" spans="1:14" ht="15">
      <c r="A56" s="19"/>
      <c r="H56" s="39"/>
      <c r="I56" s="38" t="s">
        <v>80</v>
      </c>
      <c r="J56" s="13">
        <v>0.09</v>
      </c>
      <c r="K56" s="11">
        <v>40647</v>
      </c>
      <c r="L56" s="79">
        <v>1</v>
      </c>
      <c r="M56" s="79">
        <f t="shared" si="3"/>
        <v>0.09</v>
      </c>
      <c r="N56" s="12" t="s">
        <v>9</v>
      </c>
    </row>
    <row r="57" spans="1:14" ht="15">
      <c r="A57" s="19"/>
      <c r="H57" s="40"/>
      <c r="I57" s="38" t="s">
        <v>81</v>
      </c>
      <c r="J57" s="13">
        <v>0.15</v>
      </c>
      <c r="K57" s="11">
        <v>40702</v>
      </c>
      <c r="L57" s="79">
        <v>1</v>
      </c>
      <c r="M57" s="79">
        <f t="shared" si="3"/>
        <v>0.15</v>
      </c>
      <c r="N57" s="12" t="s">
        <v>9</v>
      </c>
    </row>
    <row r="58" spans="1:14" ht="15">
      <c r="A58" s="36"/>
      <c r="H58" s="40"/>
      <c r="I58" s="38" t="s">
        <v>82</v>
      </c>
      <c r="J58" s="13">
        <v>0.15</v>
      </c>
      <c r="K58" s="11">
        <v>40617</v>
      </c>
      <c r="L58" s="79">
        <v>1</v>
      </c>
      <c r="M58" s="79">
        <f t="shared" si="3"/>
        <v>0.15</v>
      </c>
      <c r="N58" s="12" t="s">
        <v>9</v>
      </c>
    </row>
    <row r="59" spans="1:14" ht="15">
      <c r="A59" s="19"/>
      <c r="I59" s="21" t="s">
        <v>83</v>
      </c>
      <c r="J59" s="13">
        <v>0.055</v>
      </c>
      <c r="K59" s="11">
        <v>40834</v>
      </c>
      <c r="L59" s="79">
        <v>1</v>
      </c>
      <c r="M59" s="79">
        <f t="shared" si="3"/>
        <v>0.055</v>
      </c>
      <c r="N59" s="12" t="s">
        <v>9</v>
      </c>
    </row>
    <row r="60" spans="1:14" ht="15">
      <c r="A60" s="19"/>
      <c r="H60" s="40"/>
      <c r="I60" s="21" t="s">
        <v>84</v>
      </c>
      <c r="J60" s="13">
        <v>0.055</v>
      </c>
      <c r="K60" s="11">
        <v>40834</v>
      </c>
      <c r="L60" s="79">
        <v>1</v>
      </c>
      <c r="M60" s="79">
        <f t="shared" si="3"/>
        <v>0.055</v>
      </c>
      <c r="N60" s="12" t="s">
        <v>9</v>
      </c>
    </row>
    <row r="61" spans="1:14" ht="15">
      <c r="A61" s="36"/>
      <c r="H61" s="40"/>
      <c r="I61" s="21" t="s">
        <v>85</v>
      </c>
      <c r="J61" s="13">
        <v>0.25</v>
      </c>
      <c r="K61" s="11">
        <v>40725</v>
      </c>
      <c r="L61" s="79">
        <v>1</v>
      </c>
      <c r="M61" s="79">
        <f t="shared" si="3"/>
        <v>0.25</v>
      </c>
      <c r="N61" s="12" t="s">
        <v>9</v>
      </c>
    </row>
    <row r="62" spans="1:14" ht="15">
      <c r="A62" s="36"/>
      <c r="H62" s="40"/>
      <c r="I62" s="21" t="s">
        <v>86</v>
      </c>
      <c r="J62" s="13">
        <v>0.13</v>
      </c>
      <c r="K62" s="11">
        <v>40735</v>
      </c>
      <c r="L62" s="79">
        <v>1</v>
      </c>
      <c r="M62" s="79">
        <f t="shared" si="3"/>
        <v>0.13</v>
      </c>
      <c r="N62" s="12" t="s">
        <v>9</v>
      </c>
    </row>
    <row r="63" spans="1:14" ht="15">
      <c r="A63" s="35"/>
      <c r="H63" s="40"/>
      <c r="I63" s="21" t="s">
        <v>19</v>
      </c>
      <c r="J63" s="13">
        <v>1</v>
      </c>
      <c r="K63" s="11">
        <v>40787</v>
      </c>
      <c r="L63" s="79">
        <v>1</v>
      </c>
      <c r="M63" s="79">
        <f t="shared" si="3"/>
        <v>1</v>
      </c>
      <c r="N63" s="12" t="s">
        <v>9</v>
      </c>
    </row>
    <row r="64" spans="1:14" ht="15">
      <c r="A64" s="35"/>
      <c r="H64" s="40"/>
      <c r="I64" s="21" t="s">
        <v>87</v>
      </c>
      <c r="J64" s="13">
        <v>0.25</v>
      </c>
      <c r="K64" s="11">
        <v>40855</v>
      </c>
      <c r="L64" s="79">
        <v>1</v>
      </c>
      <c r="M64" s="79">
        <f t="shared" si="3"/>
        <v>0.25</v>
      </c>
      <c r="N64" s="12" t="s">
        <v>9</v>
      </c>
    </row>
    <row r="65" spans="1:14" ht="15.75" thickBot="1">
      <c r="A65" s="35"/>
      <c r="H65" s="40"/>
      <c r="I65" s="25" t="s">
        <v>88</v>
      </c>
      <c r="J65" s="26">
        <v>0.25</v>
      </c>
      <c r="K65" s="16">
        <v>40897</v>
      </c>
      <c r="L65" s="80">
        <v>1</v>
      </c>
      <c r="M65" s="80">
        <f t="shared" si="3"/>
        <v>0.25</v>
      </c>
      <c r="N65" s="27" t="s">
        <v>9</v>
      </c>
    </row>
    <row r="66" spans="9:14" ht="15">
      <c r="I66" s="174" t="s">
        <v>47</v>
      </c>
      <c r="J66" s="175">
        <v>74.74589999999999</v>
      </c>
      <c r="K66" s="89"/>
      <c r="L66" s="90"/>
      <c r="M66" s="168">
        <f>M51+SUM(M53:M65)</f>
        <v>74.74589999999999</v>
      </c>
      <c r="N66" s="92"/>
    </row>
    <row r="67" spans="9:14" ht="15.75" thickBot="1">
      <c r="I67" s="174"/>
      <c r="J67" s="175"/>
      <c r="K67" s="89"/>
      <c r="L67" s="90"/>
      <c r="M67" s="169"/>
      <c r="N67" s="92"/>
    </row>
    <row r="68" spans="9:14" ht="15">
      <c r="I68" s="41" t="s">
        <v>89</v>
      </c>
      <c r="J68" s="8">
        <v>0.055</v>
      </c>
      <c r="K68" s="6">
        <v>40931</v>
      </c>
      <c r="L68" s="78">
        <v>1</v>
      </c>
      <c r="M68" s="78">
        <f>J68*L68</f>
        <v>0.055</v>
      </c>
      <c r="N68" s="7" t="s">
        <v>9</v>
      </c>
    </row>
    <row r="69" spans="9:14" ht="15">
      <c r="I69" s="21" t="s">
        <v>90</v>
      </c>
      <c r="J69" s="13">
        <v>0.225</v>
      </c>
      <c r="K69" s="11">
        <v>40932</v>
      </c>
      <c r="L69" s="79">
        <v>1</v>
      </c>
      <c r="M69" s="79">
        <f>J69*L69</f>
        <v>0.225</v>
      </c>
      <c r="N69" s="12" t="s">
        <v>9</v>
      </c>
    </row>
    <row r="70" spans="9:14" ht="15">
      <c r="I70" s="21" t="s">
        <v>91</v>
      </c>
      <c r="J70" s="13">
        <v>0.13</v>
      </c>
      <c r="K70" s="11">
        <v>40966</v>
      </c>
      <c r="L70" s="79">
        <v>1</v>
      </c>
      <c r="M70" s="79">
        <f aca="true" t="shared" si="4" ref="M70:M101">J70*L70</f>
        <v>0.13</v>
      </c>
      <c r="N70" s="12" t="s">
        <v>9</v>
      </c>
    </row>
    <row r="71" spans="9:14" ht="15">
      <c r="I71" s="21" t="s">
        <v>92</v>
      </c>
      <c r="J71" s="13">
        <v>0.011</v>
      </c>
      <c r="K71" s="11">
        <v>40994</v>
      </c>
      <c r="L71" s="79">
        <v>1</v>
      </c>
      <c r="M71" s="79">
        <f t="shared" si="4"/>
        <v>0.011</v>
      </c>
      <c r="N71" s="12" t="s">
        <v>9</v>
      </c>
    </row>
    <row r="72" spans="9:14" ht="15">
      <c r="I72" s="21" t="s">
        <v>93</v>
      </c>
      <c r="J72" s="13">
        <v>0.225</v>
      </c>
      <c r="K72" s="11">
        <v>41012</v>
      </c>
      <c r="L72" s="79">
        <v>1</v>
      </c>
      <c r="M72" s="79">
        <f t="shared" si="4"/>
        <v>0.225</v>
      </c>
      <c r="N72" s="12" t="s">
        <v>9</v>
      </c>
    </row>
    <row r="73" spans="9:14" ht="15">
      <c r="I73" s="21" t="s">
        <v>94</v>
      </c>
      <c r="J73" s="13">
        <v>0.25</v>
      </c>
      <c r="K73" s="11">
        <v>41026</v>
      </c>
      <c r="L73" s="79">
        <v>1</v>
      </c>
      <c r="M73" s="79">
        <f t="shared" si="4"/>
        <v>0.25</v>
      </c>
      <c r="N73" s="12" t="s">
        <v>9</v>
      </c>
    </row>
    <row r="74" spans="9:14" ht="15">
      <c r="I74" s="21" t="s">
        <v>95</v>
      </c>
      <c r="J74" s="13">
        <v>0.08</v>
      </c>
      <c r="K74" s="11">
        <v>41050</v>
      </c>
      <c r="L74" s="79">
        <v>1</v>
      </c>
      <c r="M74" s="79">
        <f t="shared" si="4"/>
        <v>0.08</v>
      </c>
      <c r="N74" s="12" t="s">
        <v>9</v>
      </c>
    </row>
    <row r="75" spans="9:14" ht="15">
      <c r="I75" s="21" t="s">
        <v>96</v>
      </c>
      <c r="J75" s="13">
        <v>0.25</v>
      </c>
      <c r="K75" s="11">
        <v>41061</v>
      </c>
      <c r="L75" s="79">
        <v>1</v>
      </c>
      <c r="M75" s="79">
        <f t="shared" si="4"/>
        <v>0.25</v>
      </c>
      <c r="N75" s="12" t="s">
        <v>9</v>
      </c>
    </row>
    <row r="76" spans="9:14" ht="15">
      <c r="I76" s="21" t="s">
        <v>97</v>
      </c>
      <c r="J76" s="13">
        <v>0.25</v>
      </c>
      <c r="K76" s="11">
        <v>41075</v>
      </c>
      <c r="L76" s="79">
        <v>1</v>
      </c>
      <c r="M76" s="79">
        <f t="shared" si="4"/>
        <v>0.25</v>
      </c>
      <c r="N76" s="12" t="s">
        <v>9</v>
      </c>
    </row>
    <row r="77" spans="9:14" ht="15">
      <c r="I77" s="21" t="s">
        <v>98</v>
      </c>
      <c r="J77" s="13">
        <v>0.274</v>
      </c>
      <c r="K77" s="11">
        <v>41082</v>
      </c>
      <c r="L77" s="79">
        <v>1</v>
      </c>
      <c r="M77" s="79">
        <f t="shared" si="4"/>
        <v>0.274</v>
      </c>
      <c r="N77" s="12" t="s">
        <v>9</v>
      </c>
    </row>
    <row r="78" spans="2:14" ht="15">
      <c r="B78" s="42"/>
      <c r="C78" s="43"/>
      <c r="D78" s="44"/>
      <c r="E78" s="44"/>
      <c r="F78" s="44"/>
      <c r="I78" s="21" t="s">
        <v>99</v>
      </c>
      <c r="J78" s="13">
        <v>0.225</v>
      </c>
      <c r="K78" s="11">
        <v>41082</v>
      </c>
      <c r="L78" s="79">
        <v>1</v>
      </c>
      <c r="M78" s="79">
        <f t="shared" si="4"/>
        <v>0.225</v>
      </c>
      <c r="N78" s="12" t="s">
        <v>9</v>
      </c>
    </row>
    <row r="79" spans="2:14" ht="15">
      <c r="B79" s="42"/>
      <c r="C79" s="43"/>
      <c r="D79" s="44"/>
      <c r="E79" s="44"/>
      <c r="F79" s="44"/>
      <c r="I79" s="18" t="s">
        <v>100</v>
      </c>
      <c r="J79" s="13">
        <v>0.225</v>
      </c>
      <c r="K79" s="11">
        <v>41082</v>
      </c>
      <c r="L79" s="79">
        <v>1</v>
      </c>
      <c r="M79" s="79">
        <f t="shared" si="4"/>
        <v>0.225</v>
      </c>
      <c r="N79" s="12" t="s">
        <v>9</v>
      </c>
    </row>
    <row r="80" spans="9:14" ht="15">
      <c r="I80" s="21" t="s">
        <v>101</v>
      </c>
      <c r="J80" s="13">
        <v>0.05</v>
      </c>
      <c r="K80" s="11">
        <v>41092</v>
      </c>
      <c r="L80" s="79">
        <v>1</v>
      </c>
      <c r="M80" s="79">
        <f t="shared" si="4"/>
        <v>0.05</v>
      </c>
      <c r="N80" s="12" t="s">
        <v>9</v>
      </c>
    </row>
    <row r="81" spans="9:14" ht="15">
      <c r="I81" s="21" t="s">
        <v>102</v>
      </c>
      <c r="J81" s="13">
        <v>0.25</v>
      </c>
      <c r="K81" s="11">
        <v>41093</v>
      </c>
      <c r="L81" s="79">
        <v>1</v>
      </c>
      <c r="M81" s="79">
        <f t="shared" si="4"/>
        <v>0.25</v>
      </c>
      <c r="N81" s="12" t="s">
        <v>9</v>
      </c>
    </row>
    <row r="82" spans="9:14" ht="15">
      <c r="I82" s="21" t="s">
        <v>103</v>
      </c>
      <c r="J82" s="13">
        <v>0.15</v>
      </c>
      <c r="K82" s="11">
        <v>41143</v>
      </c>
      <c r="L82" s="79">
        <v>1</v>
      </c>
      <c r="M82" s="79">
        <f t="shared" si="4"/>
        <v>0.15</v>
      </c>
      <c r="N82" s="12" t="s">
        <v>9</v>
      </c>
    </row>
    <row r="83" spans="9:14" ht="15">
      <c r="I83" s="21" t="s">
        <v>104</v>
      </c>
      <c r="J83" s="13">
        <v>0.187</v>
      </c>
      <c r="K83" s="11">
        <v>41159</v>
      </c>
      <c r="L83" s="79">
        <v>1</v>
      </c>
      <c r="M83" s="79">
        <f t="shared" si="4"/>
        <v>0.187</v>
      </c>
      <c r="N83" s="12" t="s">
        <v>9</v>
      </c>
    </row>
    <row r="84" spans="9:14" ht="15">
      <c r="I84" s="21" t="s">
        <v>105</v>
      </c>
      <c r="J84" s="13">
        <v>0.25</v>
      </c>
      <c r="K84" s="11">
        <v>41166</v>
      </c>
      <c r="L84" s="79">
        <v>1</v>
      </c>
      <c r="M84" s="79">
        <f t="shared" si="4"/>
        <v>0.25</v>
      </c>
      <c r="N84" s="12" t="s">
        <v>9</v>
      </c>
    </row>
    <row r="85" spans="9:14" ht="15">
      <c r="I85" s="21" t="s">
        <v>106</v>
      </c>
      <c r="J85" s="13">
        <v>0.25</v>
      </c>
      <c r="K85" s="11">
        <v>41171</v>
      </c>
      <c r="L85" s="79">
        <v>1</v>
      </c>
      <c r="M85" s="79">
        <f t="shared" si="4"/>
        <v>0.25</v>
      </c>
      <c r="N85" s="12" t="s">
        <v>9</v>
      </c>
    </row>
    <row r="86" spans="9:14" ht="15">
      <c r="I86" s="21" t="s">
        <v>107</v>
      </c>
      <c r="J86" s="13">
        <v>0.086</v>
      </c>
      <c r="K86" s="11">
        <v>41176</v>
      </c>
      <c r="L86" s="79">
        <v>1</v>
      </c>
      <c r="M86" s="79">
        <f t="shared" si="4"/>
        <v>0.086</v>
      </c>
      <c r="N86" s="12" t="s">
        <v>9</v>
      </c>
    </row>
    <row r="87" spans="9:14" ht="15">
      <c r="I87" s="21" t="s">
        <v>108</v>
      </c>
      <c r="J87" s="13">
        <v>0.15</v>
      </c>
      <c r="K87" s="11">
        <v>41176</v>
      </c>
      <c r="L87" s="79">
        <v>1</v>
      </c>
      <c r="M87" s="79">
        <f t="shared" si="4"/>
        <v>0.15</v>
      </c>
      <c r="N87" s="12" t="s">
        <v>9</v>
      </c>
    </row>
    <row r="88" spans="9:14" ht="15">
      <c r="I88" s="21" t="s">
        <v>109</v>
      </c>
      <c r="J88" s="13">
        <v>0.4</v>
      </c>
      <c r="K88" s="11">
        <v>41187</v>
      </c>
      <c r="L88" s="79">
        <v>1</v>
      </c>
      <c r="M88" s="79">
        <f t="shared" si="4"/>
        <v>0.4</v>
      </c>
      <c r="N88" s="12" t="s">
        <v>9</v>
      </c>
    </row>
    <row r="89" spans="9:14" ht="15">
      <c r="I89" s="21" t="s">
        <v>110</v>
      </c>
      <c r="J89" s="13">
        <v>0.065</v>
      </c>
      <c r="K89" s="11">
        <v>41190</v>
      </c>
      <c r="L89" s="79">
        <v>1</v>
      </c>
      <c r="M89" s="79">
        <f t="shared" si="4"/>
        <v>0.065</v>
      </c>
      <c r="N89" s="12" t="s">
        <v>9</v>
      </c>
    </row>
    <row r="90" spans="9:14" ht="15">
      <c r="I90" s="21" t="s">
        <v>111</v>
      </c>
      <c r="J90" s="13">
        <v>0.25</v>
      </c>
      <c r="K90" s="11">
        <v>41191</v>
      </c>
      <c r="L90" s="79">
        <v>1</v>
      </c>
      <c r="M90" s="79">
        <f t="shared" si="4"/>
        <v>0.25</v>
      </c>
      <c r="N90" s="12" t="s">
        <v>9</v>
      </c>
    </row>
    <row r="91" spans="9:14" ht="15">
      <c r="I91" s="18" t="s">
        <v>112</v>
      </c>
      <c r="J91" s="13">
        <v>0.263</v>
      </c>
      <c r="K91" s="11">
        <v>41191</v>
      </c>
      <c r="L91" s="79">
        <v>1</v>
      </c>
      <c r="M91" s="79">
        <f t="shared" si="4"/>
        <v>0.263</v>
      </c>
      <c r="N91" s="12" t="s">
        <v>9</v>
      </c>
    </row>
    <row r="92" spans="9:14" ht="15">
      <c r="I92" s="21" t="s">
        <v>113</v>
      </c>
      <c r="J92" s="13">
        <v>0.25</v>
      </c>
      <c r="K92" s="11">
        <v>41201</v>
      </c>
      <c r="L92" s="79">
        <v>1</v>
      </c>
      <c r="M92" s="79">
        <f t="shared" si="4"/>
        <v>0.25</v>
      </c>
      <c r="N92" s="12" t="s">
        <v>9</v>
      </c>
    </row>
    <row r="93" spans="9:14" ht="15">
      <c r="I93" s="21" t="s">
        <v>114</v>
      </c>
      <c r="J93" s="13">
        <v>0.167</v>
      </c>
      <c r="K93" s="11">
        <v>41206</v>
      </c>
      <c r="L93" s="79">
        <v>1</v>
      </c>
      <c r="M93" s="79">
        <f t="shared" si="4"/>
        <v>0.167</v>
      </c>
      <c r="N93" s="12" t="s">
        <v>9</v>
      </c>
    </row>
    <row r="94" spans="9:14" ht="15">
      <c r="I94" s="21" t="s">
        <v>115</v>
      </c>
      <c r="J94" s="13">
        <v>0.1</v>
      </c>
      <c r="K94" s="11">
        <v>41207</v>
      </c>
      <c r="L94" s="79">
        <v>1</v>
      </c>
      <c r="M94" s="79">
        <f t="shared" si="4"/>
        <v>0.1</v>
      </c>
      <c r="N94" s="12" t="s">
        <v>9</v>
      </c>
    </row>
    <row r="95" spans="9:14" ht="15">
      <c r="I95" s="21" t="s">
        <v>116</v>
      </c>
      <c r="J95" s="13">
        <v>0.277</v>
      </c>
      <c r="K95" s="11">
        <v>41233</v>
      </c>
      <c r="L95" s="79">
        <v>1</v>
      </c>
      <c r="M95" s="79">
        <f t="shared" si="4"/>
        <v>0.277</v>
      </c>
      <c r="N95" s="12" t="s">
        <v>9</v>
      </c>
    </row>
    <row r="96" spans="2:14" ht="15">
      <c r="B96" s="45"/>
      <c r="C96" s="46"/>
      <c r="D96" s="47"/>
      <c r="E96" s="47"/>
      <c r="F96" s="47"/>
      <c r="G96" s="47"/>
      <c r="I96" s="18" t="s">
        <v>117</v>
      </c>
      <c r="J96" s="13">
        <v>0.17</v>
      </c>
      <c r="K96" s="11">
        <v>41236</v>
      </c>
      <c r="L96" s="79">
        <v>1</v>
      </c>
      <c r="M96" s="79">
        <f t="shared" si="4"/>
        <v>0.17</v>
      </c>
      <c r="N96" s="12" t="s">
        <v>9</v>
      </c>
    </row>
    <row r="97" spans="2:14" ht="15">
      <c r="B97" s="47"/>
      <c r="C97" s="48"/>
      <c r="D97" s="45"/>
      <c r="E97" s="45"/>
      <c r="F97" s="45"/>
      <c r="G97" s="45"/>
      <c r="I97" s="21" t="s">
        <v>118</v>
      </c>
      <c r="J97" s="13">
        <v>0.158</v>
      </c>
      <c r="K97" s="11">
        <v>41239</v>
      </c>
      <c r="L97" s="79">
        <v>1</v>
      </c>
      <c r="M97" s="79">
        <f t="shared" si="4"/>
        <v>0.158</v>
      </c>
      <c r="N97" s="12" t="s">
        <v>9</v>
      </c>
    </row>
    <row r="98" spans="2:14" ht="15">
      <c r="B98" s="20"/>
      <c r="C98" s="20"/>
      <c r="D98" s="20"/>
      <c r="E98" s="20"/>
      <c r="F98" s="20"/>
      <c r="G98" s="20"/>
      <c r="I98" s="21" t="s">
        <v>119</v>
      </c>
      <c r="J98" s="13">
        <v>0.16</v>
      </c>
      <c r="K98" s="11">
        <v>41243</v>
      </c>
      <c r="L98" s="79">
        <v>1</v>
      </c>
      <c r="M98" s="79">
        <f t="shared" si="4"/>
        <v>0.16</v>
      </c>
      <c r="N98" s="12" t="s">
        <v>9</v>
      </c>
    </row>
    <row r="99" spans="8:15" ht="15">
      <c r="H99" s="1"/>
      <c r="I99" s="21" t="s">
        <v>120</v>
      </c>
      <c r="J99" s="13">
        <v>0.263</v>
      </c>
      <c r="K99" s="11">
        <v>41255</v>
      </c>
      <c r="L99" s="79">
        <v>1</v>
      </c>
      <c r="M99" s="79">
        <f t="shared" si="4"/>
        <v>0.263</v>
      </c>
      <c r="N99" s="12" t="s">
        <v>9</v>
      </c>
      <c r="O99" s="1"/>
    </row>
    <row r="100" spans="9:14" ht="15">
      <c r="I100" s="21" t="s">
        <v>121</v>
      </c>
      <c r="J100" s="13">
        <v>0.15</v>
      </c>
      <c r="K100" s="11">
        <v>41263</v>
      </c>
      <c r="L100" s="79">
        <v>1</v>
      </c>
      <c r="M100" s="79">
        <f t="shared" si="4"/>
        <v>0.15</v>
      </c>
      <c r="N100" s="12" t="s">
        <v>9</v>
      </c>
    </row>
    <row r="101" spans="9:14" s="1" customFormat="1" ht="15.75" thickBot="1">
      <c r="I101" s="32" t="s">
        <v>122</v>
      </c>
      <c r="J101" s="26">
        <v>0.236</v>
      </c>
      <c r="K101" s="16">
        <v>41264</v>
      </c>
      <c r="L101" s="80">
        <v>1</v>
      </c>
      <c r="M101" s="80">
        <f t="shared" si="4"/>
        <v>0.236</v>
      </c>
      <c r="N101" s="27" t="s">
        <v>9</v>
      </c>
    </row>
    <row r="102" spans="9:14" s="1" customFormat="1" ht="15">
      <c r="I102" s="209" t="s">
        <v>57</v>
      </c>
      <c r="J102" s="175">
        <v>81.22789999999999</v>
      </c>
      <c r="K102" s="35"/>
      <c r="L102" s="93"/>
      <c r="M102" s="166">
        <f>M66+SUM(M68:M101)</f>
        <v>81.22789999999999</v>
      </c>
      <c r="N102" s="91"/>
    </row>
    <row r="103" spans="9:14" s="1" customFormat="1" ht="15.75" thickBot="1">
      <c r="I103" s="209"/>
      <c r="J103" s="234"/>
      <c r="K103" s="35"/>
      <c r="L103" s="93"/>
      <c r="M103" s="167"/>
      <c r="N103" s="91"/>
    </row>
    <row r="104" spans="9:14" s="1" customFormat="1" ht="15">
      <c r="I104" s="41" t="s">
        <v>123</v>
      </c>
      <c r="J104" s="8">
        <v>0.15</v>
      </c>
      <c r="K104" s="6">
        <v>41282</v>
      </c>
      <c r="L104" s="78">
        <v>1</v>
      </c>
      <c r="M104" s="78">
        <f>J104*L104</f>
        <v>0.15</v>
      </c>
      <c r="N104" s="7" t="s">
        <v>9</v>
      </c>
    </row>
    <row r="105" spans="9:14" s="1" customFormat="1" ht="15">
      <c r="I105" s="21" t="s">
        <v>124</v>
      </c>
      <c r="J105" s="13">
        <v>0.178</v>
      </c>
      <c r="K105" s="11">
        <v>41290</v>
      </c>
      <c r="L105" s="79">
        <v>1</v>
      </c>
      <c r="M105" s="79">
        <f>J105*L105</f>
        <v>0.178</v>
      </c>
      <c r="N105" s="12" t="s">
        <v>9</v>
      </c>
    </row>
    <row r="106" spans="9:14" s="1" customFormat="1" ht="15">
      <c r="I106" s="21" t="s">
        <v>125</v>
      </c>
      <c r="J106" s="13">
        <v>0.158</v>
      </c>
      <c r="K106" s="11">
        <v>41296</v>
      </c>
      <c r="L106" s="79">
        <v>1</v>
      </c>
      <c r="M106" s="79">
        <f>J106*L106</f>
        <v>0.158</v>
      </c>
      <c r="N106" s="12" t="s">
        <v>9</v>
      </c>
    </row>
    <row r="107" spans="2:14" s="1" customFormat="1" ht="15.75">
      <c r="B107" s="49"/>
      <c r="C107" s="49"/>
      <c r="D107" s="49"/>
      <c r="E107" s="49"/>
      <c r="F107" s="49"/>
      <c r="G107" s="49"/>
      <c r="I107" s="21" t="s">
        <v>126</v>
      </c>
      <c r="J107" s="13">
        <v>0.073</v>
      </c>
      <c r="K107" s="11">
        <v>41297</v>
      </c>
      <c r="L107" s="79">
        <v>1</v>
      </c>
      <c r="M107" s="79">
        <f>J107*L107</f>
        <v>0.073</v>
      </c>
      <c r="N107" s="12" t="s">
        <v>9</v>
      </c>
    </row>
    <row r="108" spans="2:14" s="1" customFormat="1" ht="15.75">
      <c r="B108" s="50"/>
      <c r="C108" s="51"/>
      <c r="D108" s="51"/>
      <c r="E108" s="51"/>
      <c r="F108" s="51"/>
      <c r="G108" s="51"/>
      <c r="I108" s="18" t="s">
        <v>127</v>
      </c>
      <c r="J108" s="13">
        <v>0.28</v>
      </c>
      <c r="K108" s="11">
        <v>41303</v>
      </c>
      <c r="L108" s="79">
        <v>1</v>
      </c>
      <c r="M108" s="79">
        <f>J108*L108</f>
        <v>0.28</v>
      </c>
      <c r="N108" s="12" t="s">
        <v>9</v>
      </c>
    </row>
    <row r="109" spans="2:14" s="1" customFormat="1" ht="15.75">
      <c r="B109" s="50"/>
      <c r="C109" s="51"/>
      <c r="D109" s="51"/>
      <c r="E109" s="51"/>
      <c r="F109" s="51"/>
      <c r="G109" s="51"/>
      <c r="I109" s="21" t="s">
        <v>128</v>
      </c>
      <c r="J109" s="13">
        <v>0.25</v>
      </c>
      <c r="K109" s="11">
        <v>41317</v>
      </c>
      <c r="L109" s="79">
        <v>1</v>
      </c>
      <c r="M109" s="79">
        <f>J109*L109</f>
        <v>0.25</v>
      </c>
      <c r="N109" s="12" t="s">
        <v>9</v>
      </c>
    </row>
    <row r="110" spans="2:14" s="1" customFormat="1" ht="15.75">
      <c r="B110" s="50"/>
      <c r="C110" s="51"/>
      <c r="D110" s="51"/>
      <c r="E110" s="51"/>
      <c r="F110" s="51"/>
      <c r="G110" s="51"/>
      <c r="I110" s="18" t="s">
        <v>129</v>
      </c>
      <c r="J110" s="13">
        <v>0.263</v>
      </c>
      <c r="K110" s="11">
        <v>41317</v>
      </c>
      <c r="L110" s="79">
        <v>1</v>
      </c>
      <c r="M110" s="79">
        <f>J110*L110</f>
        <v>0.263</v>
      </c>
      <c r="N110" s="12" t="s">
        <v>9</v>
      </c>
    </row>
    <row r="111" spans="2:14" s="1" customFormat="1" ht="15.75">
      <c r="B111" s="50"/>
      <c r="C111" s="51"/>
      <c r="D111" s="51"/>
      <c r="E111" s="51"/>
      <c r="F111" s="51"/>
      <c r="G111" s="51"/>
      <c r="I111" s="21" t="s">
        <v>59</v>
      </c>
      <c r="J111" s="13">
        <v>2.5</v>
      </c>
      <c r="K111" s="11">
        <v>41334</v>
      </c>
      <c r="L111" s="79">
        <v>1</v>
      </c>
      <c r="M111" s="79">
        <f>J111*L111</f>
        <v>2.5</v>
      </c>
      <c r="N111" s="12" t="s">
        <v>9</v>
      </c>
    </row>
    <row r="112" spans="2:14" s="1" customFormat="1" ht="16.5" thickBot="1">
      <c r="B112" s="50"/>
      <c r="C112" s="51"/>
      <c r="D112" s="51"/>
      <c r="E112" s="51"/>
      <c r="F112" s="51"/>
      <c r="G112" s="51"/>
      <c r="I112" s="25" t="s">
        <v>59</v>
      </c>
      <c r="J112" s="26">
        <v>2.5</v>
      </c>
      <c r="K112" s="16">
        <v>41548</v>
      </c>
      <c r="L112" s="80">
        <v>1</v>
      </c>
      <c r="M112" s="80">
        <f>J112*L112</f>
        <v>2.5</v>
      </c>
      <c r="N112" s="27" t="s">
        <v>9</v>
      </c>
    </row>
    <row r="113" spans="2:14" s="1" customFormat="1" ht="15.75">
      <c r="B113" s="50"/>
      <c r="C113" s="51"/>
      <c r="D113" s="51"/>
      <c r="E113" s="51"/>
      <c r="F113" s="51"/>
      <c r="G113" s="51"/>
      <c r="I113" s="210" t="s">
        <v>62</v>
      </c>
      <c r="J113" s="235">
        <v>87.5799</v>
      </c>
      <c r="K113" s="20"/>
      <c r="L113" s="81"/>
      <c r="M113" s="166">
        <f>M102+SUM(M104:M112)</f>
        <v>87.5799</v>
      </c>
      <c r="N113" s="91"/>
    </row>
    <row r="114" spans="2:14" s="1" customFormat="1" ht="16.5" thickBot="1">
      <c r="B114" s="50"/>
      <c r="C114" s="51"/>
      <c r="D114" s="51"/>
      <c r="E114" s="51"/>
      <c r="F114" s="51"/>
      <c r="G114" s="51"/>
      <c r="I114" s="231"/>
      <c r="J114" s="233"/>
      <c r="K114" s="35"/>
      <c r="L114" s="93"/>
      <c r="M114" s="167"/>
      <c r="N114" s="88"/>
    </row>
    <row r="115" spans="2:14" s="1" customFormat="1" ht="15.75">
      <c r="B115" s="50"/>
      <c r="C115" s="51"/>
      <c r="D115" s="51"/>
      <c r="E115" s="51"/>
      <c r="F115" s="51"/>
      <c r="G115" s="51"/>
      <c r="I115" s="41" t="s">
        <v>59</v>
      </c>
      <c r="J115" s="8">
        <v>6</v>
      </c>
      <c r="K115" s="6">
        <v>41699</v>
      </c>
      <c r="L115" s="78">
        <f>10/12</f>
        <v>0.8333333333333334</v>
      </c>
      <c r="M115" s="78">
        <f>J115*L115</f>
        <v>5</v>
      </c>
      <c r="N115" s="7" t="s">
        <v>9</v>
      </c>
    </row>
    <row r="116" spans="2:14" s="1" customFormat="1" ht="15.75">
      <c r="B116" s="50"/>
      <c r="C116" s="51"/>
      <c r="D116" s="51"/>
      <c r="E116" s="51"/>
      <c r="F116" s="51"/>
      <c r="G116" s="51"/>
      <c r="I116" s="155" t="s">
        <v>59</v>
      </c>
      <c r="J116" s="156">
        <v>2.5</v>
      </c>
      <c r="K116" s="11">
        <v>41791</v>
      </c>
      <c r="L116" s="79">
        <f>7/12</f>
        <v>0.5833333333333334</v>
      </c>
      <c r="M116" s="79">
        <f>J116*L116</f>
        <v>1.4583333333333335</v>
      </c>
      <c r="N116" s="12" t="s">
        <v>9</v>
      </c>
    </row>
    <row r="117" spans="2:14" s="1" customFormat="1" ht="16.5" thickBot="1">
      <c r="B117" s="50"/>
      <c r="C117" s="51"/>
      <c r="D117" s="51"/>
      <c r="E117" s="51"/>
      <c r="F117" s="51"/>
      <c r="G117" s="51"/>
      <c r="I117" s="25" t="s">
        <v>59</v>
      </c>
      <c r="J117" s="26">
        <v>4.9</v>
      </c>
      <c r="K117" s="16">
        <v>41913</v>
      </c>
      <c r="L117" s="80">
        <f>3/12</f>
        <v>0.25</v>
      </c>
      <c r="M117" s="80">
        <f>J117*L117</f>
        <v>1.225</v>
      </c>
      <c r="N117" s="27" t="s">
        <v>9</v>
      </c>
    </row>
    <row r="118" spans="2:14" s="1" customFormat="1" ht="15.75">
      <c r="B118" s="50"/>
      <c r="C118" s="51"/>
      <c r="D118" s="51"/>
      <c r="E118" s="51"/>
      <c r="F118" s="51"/>
      <c r="G118" s="51"/>
      <c r="I118" s="182" t="s">
        <v>69</v>
      </c>
      <c r="J118" s="232">
        <v>100.9799</v>
      </c>
      <c r="K118" s="35"/>
      <c r="L118" s="35"/>
      <c r="M118" s="166">
        <f>M113+SUM(M115:M117)</f>
        <v>95.26323333333333</v>
      </c>
      <c r="N118" s="91"/>
    </row>
    <row r="119" spans="2:14" s="1" customFormat="1" ht="16.5" thickBot="1">
      <c r="B119" s="50"/>
      <c r="C119" s="51"/>
      <c r="D119" s="51"/>
      <c r="E119" s="51"/>
      <c r="F119" s="51"/>
      <c r="G119" s="51"/>
      <c r="I119" s="231"/>
      <c r="J119" s="233"/>
      <c r="K119" s="94"/>
      <c r="L119" s="94"/>
      <c r="M119" s="167"/>
      <c r="N119" s="95"/>
    </row>
    <row r="120" spans="2:6" s="1" customFormat="1" ht="15">
      <c r="B120" s="22"/>
      <c r="C120" s="22"/>
      <c r="D120" s="22"/>
      <c r="E120" s="22"/>
      <c r="F120" s="22"/>
    </row>
    <row r="121" spans="2:10" s="1" customFormat="1" ht="15">
      <c r="B121" s="22"/>
      <c r="C121" s="22"/>
      <c r="D121" s="22"/>
      <c r="E121" s="22"/>
      <c r="F121" s="22"/>
      <c r="J121" s="52"/>
    </row>
    <row r="122" s="1" customFormat="1" ht="15"/>
    <row r="123" spans="9:14" s="1" customFormat="1" ht="15">
      <c r="I123" s="53"/>
      <c r="J123" s="53"/>
      <c r="K123" s="54"/>
      <c r="L123" s="54"/>
      <c r="M123" s="54"/>
      <c r="N123" s="2"/>
    </row>
    <row r="124" s="1" customFormat="1" ht="15"/>
    <row r="125" s="1" customFormat="1" ht="15"/>
    <row r="126" spans="15:17" s="1" customFormat="1" ht="15">
      <c r="O126" s="35"/>
      <c r="P126" s="35"/>
      <c r="Q126" s="35"/>
    </row>
    <row r="127" spans="15:17" s="1" customFormat="1" ht="15.75">
      <c r="O127" s="55"/>
      <c r="P127" s="55"/>
      <c r="Q127" s="35"/>
    </row>
    <row r="128" spans="15:17" s="1" customFormat="1" ht="15.75">
      <c r="O128" s="55"/>
      <c r="P128" s="56"/>
      <c r="Q128" s="35"/>
    </row>
    <row r="129" spans="9:17" s="1" customFormat="1" ht="15.75">
      <c r="I129" s="57"/>
      <c r="J129" s="58"/>
      <c r="K129" s="59"/>
      <c r="L129" s="59"/>
      <c r="M129" s="59"/>
      <c r="N129" s="55"/>
      <c r="O129" s="60"/>
      <c r="P129" s="59"/>
      <c r="Q129" s="35"/>
    </row>
    <row r="130" spans="9:17" s="1" customFormat="1" ht="15.75">
      <c r="I130" s="57"/>
      <c r="J130" s="58"/>
      <c r="K130" s="59"/>
      <c r="L130" s="59"/>
      <c r="M130" s="59"/>
      <c r="N130" s="55"/>
      <c r="O130" s="55"/>
      <c r="P130" s="56"/>
      <c r="Q130" s="35"/>
    </row>
    <row r="131" spans="9:17" s="1" customFormat="1" ht="15.75">
      <c r="I131" s="57"/>
      <c r="J131" s="58"/>
      <c r="K131" s="59"/>
      <c r="L131" s="59"/>
      <c r="M131" s="59"/>
      <c r="N131" s="55"/>
      <c r="O131" s="55"/>
      <c r="P131" s="56"/>
      <c r="Q131" s="35"/>
    </row>
    <row r="132" spans="9:17" s="1" customFormat="1" ht="15.75">
      <c r="I132" s="57"/>
      <c r="J132" s="57"/>
      <c r="K132" s="57"/>
      <c r="L132" s="57"/>
      <c r="M132" s="57"/>
      <c r="N132" s="55"/>
      <c r="O132" s="55"/>
      <c r="P132" s="56"/>
      <c r="Q132" s="35"/>
    </row>
    <row r="133" spans="9:17" s="1" customFormat="1" ht="15.75">
      <c r="I133" s="57"/>
      <c r="J133" s="58"/>
      <c r="K133" s="59"/>
      <c r="L133" s="59"/>
      <c r="M133" s="59"/>
      <c r="N133" s="55"/>
      <c r="O133" s="60"/>
      <c r="P133" s="59"/>
      <c r="Q133" s="35"/>
    </row>
    <row r="134" spans="9:17" s="1" customFormat="1" ht="15"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2:6" s="1" customFormat="1" ht="15">
      <c r="B135" s="22"/>
      <c r="C135" s="22"/>
      <c r="D135" s="22"/>
      <c r="E135" s="22"/>
      <c r="F135" s="22"/>
    </row>
    <row r="136" spans="2:6" s="1" customFormat="1" ht="15">
      <c r="B136" s="22"/>
      <c r="C136" s="22"/>
      <c r="D136" s="22"/>
      <c r="E136" s="22"/>
      <c r="F136" s="22"/>
    </row>
    <row r="137" spans="2:6" s="1" customFormat="1" ht="15">
      <c r="B137" s="22"/>
      <c r="C137" s="22"/>
      <c r="D137" s="22"/>
      <c r="E137" s="22"/>
      <c r="F137" s="22"/>
    </row>
    <row r="138" spans="2:6" s="1" customFormat="1" ht="15">
      <c r="B138" s="22"/>
      <c r="C138" s="22"/>
      <c r="D138" s="22"/>
      <c r="E138" s="22"/>
      <c r="F138" s="22"/>
    </row>
    <row r="139" spans="2:6" s="1" customFormat="1" ht="15">
      <c r="B139" s="22"/>
      <c r="C139" s="22"/>
      <c r="D139" s="22"/>
      <c r="E139" s="22"/>
      <c r="F139" s="22"/>
    </row>
    <row r="140" spans="2:6" s="1" customFormat="1" ht="15">
      <c r="B140" s="22"/>
      <c r="C140" s="22"/>
      <c r="D140" s="22"/>
      <c r="E140" s="22"/>
      <c r="F140" s="22"/>
    </row>
    <row r="141" spans="2:6" s="1" customFormat="1" ht="15">
      <c r="B141" s="22"/>
      <c r="C141" s="22"/>
      <c r="D141" s="22"/>
      <c r="E141" s="22"/>
      <c r="F141" s="22"/>
    </row>
    <row r="142" spans="2:6" s="1" customFormat="1" ht="15">
      <c r="B142" s="22"/>
      <c r="C142" s="22"/>
      <c r="D142" s="22"/>
      <c r="E142" s="22"/>
      <c r="F142" s="22"/>
    </row>
    <row r="143" spans="2:6" s="1" customFormat="1" ht="15">
      <c r="B143" s="22"/>
      <c r="C143" s="22"/>
      <c r="D143" s="22"/>
      <c r="E143" s="22"/>
      <c r="F143" s="22"/>
    </row>
    <row r="144" spans="2:6" s="1" customFormat="1" ht="15">
      <c r="B144" s="22"/>
      <c r="C144" s="22"/>
      <c r="D144" s="22"/>
      <c r="E144" s="22"/>
      <c r="F144" s="22"/>
    </row>
    <row r="145" spans="2:6" s="1" customFormat="1" ht="15">
      <c r="B145" s="22"/>
      <c r="C145" s="22"/>
      <c r="D145" s="22"/>
      <c r="E145" s="22"/>
      <c r="F145" s="22"/>
    </row>
    <row r="146" spans="2:6" s="1" customFormat="1" ht="15">
      <c r="B146" s="22"/>
      <c r="C146" s="22"/>
      <c r="D146" s="22"/>
      <c r="E146" s="22"/>
      <c r="F146" s="22"/>
    </row>
    <row r="147" spans="2:6" s="1" customFormat="1" ht="15">
      <c r="B147" s="22"/>
      <c r="C147" s="22"/>
      <c r="D147" s="22"/>
      <c r="E147" s="22"/>
      <c r="F147" s="22"/>
    </row>
    <row r="148" spans="2:6" s="1" customFormat="1" ht="15">
      <c r="B148" s="22"/>
      <c r="C148" s="22"/>
      <c r="D148" s="22"/>
      <c r="E148" s="22"/>
      <c r="F148" s="22"/>
    </row>
    <row r="149" spans="2:6" s="1" customFormat="1" ht="15">
      <c r="B149" s="22"/>
      <c r="C149" s="22"/>
      <c r="D149" s="22"/>
      <c r="E149" s="22"/>
      <c r="F149" s="22"/>
    </row>
    <row r="150" spans="2:6" s="1" customFormat="1" ht="15">
      <c r="B150" s="22"/>
      <c r="C150" s="22"/>
      <c r="D150" s="22"/>
      <c r="E150" s="22"/>
      <c r="F150" s="22"/>
    </row>
    <row r="151" spans="2:6" s="1" customFormat="1" ht="15">
      <c r="B151" s="22"/>
      <c r="C151" s="22"/>
      <c r="D151" s="22"/>
      <c r="E151" s="22"/>
      <c r="F151" s="22"/>
    </row>
    <row r="152" spans="2:6" s="1" customFormat="1" ht="15">
      <c r="B152" s="22"/>
      <c r="C152" s="22"/>
      <c r="D152" s="22"/>
      <c r="E152" s="22"/>
      <c r="F152" s="22"/>
    </row>
    <row r="153" spans="2:6" s="1" customFormat="1" ht="15">
      <c r="B153" s="22"/>
      <c r="C153" s="22"/>
      <c r="D153" s="22"/>
      <c r="E153" s="22"/>
      <c r="F153" s="22"/>
    </row>
    <row r="154" spans="2:6" s="1" customFormat="1" ht="15">
      <c r="B154" s="22"/>
      <c r="C154" s="22"/>
      <c r="D154" s="22"/>
      <c r="E154" s="22"/>
      <c r="F154" s="22"/>
    </row>
    <row r="155" spans="2:6" s="1" customFormat="1" ht="15">
      <c r="B155" s="22"/>
      <c r="C155" s="22"/>
      <c r="D155" s="22"/>
      <c r="E155" s="22"/>
      <c r="F155" s="22"/>
    </row>
    <row r="156" spans="2:6" s="1" customFormat="1" ht="15">
      <c r="B156" s="22"/>
      <c r="C156" s="22"/>
      <c r="D156" s="22"/>
      <c r="E156" s="22"/>
      <c r="F156" s="22"/>
    </row>
    <row r="157" spans="2:6" s="1" customFormat="1" ht="15">
      <c r="B157" s="22"/>
      <c r="C157" s="22"/>
      <c r="D157" s="22"/>
      <c r="E157" s="22"/>
      <c r="F157" s="22"/>
    </row>
    <row r="158" spans="2:6" s="1" customFormat="1" ht="15">
      <c r="B158" s="22"/>
      <c r="C158" s="22"/>
      <c r="D158" s="22"/>
      <c r="E158" s="22"/>
      <c r="F158" s="22"/>
    </row>
    <row r="159" spans="2:6" s="1" customFormat="1" ht="15">
      <c r="B159" s="22"/>
      <c r="C159" s="22"/>
      <c r="D159" s="22"/>
      <c r="E159" s="22"/>
      <c r="F159" s="22"/>
    </row>
    <row r="160" spans="2:6" s="1" customFormat="1" ht="15">
      <c r="B160" s="22"/>
      <c r="C160" s="22"/>
      <c r="D160" s="22"/>
      <c r="E160" s="22"/>
      <c r="F160" s="22"/>
    </row>
    <row r="161" spans="2:6" s="1" customFormat="1" ht="15">
      <c r="B161" s="22"/>
      <c r="C161" s="22"/>
      <c r="D161" s="22"/>
      <c r="E161" s="22"/>
      <c r="F161" s="22"/>
    </row>
    <row r="162" spans="2:6" s="1" customFormat="1" ht="15">
      <c r="B162" s="22"/>
      <c r="C162" s="22"/>
      <c r="D162" s="22"/>
      <c r="E162" s="22"/>
      <c r="F162" s="22"/>
    </row>
    <row r="163" spans="2:6" s="1" customFormat="1" ht="15">
      <c r="B163" s="22"/>
      <c r="C163" s="22"/>
      <c r="D163" s="22"/>
      <c r="E163" s="22"/>
      <c r="F163" s="22"/>
    </row>
    <row r="164" spans="2:7" s="1" customFormat="1" ht="15">
      <c r="B164" s="22"/>
      <c r="C164" s="22"/>
      <c r="G164" s="22"/>
    </row>
    <row r="165" spans="2:7" s="1" customFormat="1" ht="15">
      <c r="B165" s="22"/>
      <c r="C165" s="22"/>
      <c r="G165" s="22"/>
    </row>
    <row r="166" spans="2:7" s="1" customFormat="1" ht="15">
      <c r="B166" s="22"/>
      <c r="C166" s="22"/>
      <c r="G166" s="22"/>
    </row>
    <row r="167" spans="2:7" s="1" customFormat="1" ht="15">
      <c r="B167" s="22"/>
      <c r="C167" s="22"/>
      <c r="G167" s="22"/>
    </row>
    <row r="168" spans="2:7" s="1" customFormat="1" ht="15">
      <c r="B168" s="22"/>
      <c r="C168" s="22"/>
      <c r="G168" s="22"/>
    </row>
    <row r="169" spans="2:7" s="1" customFormat="1" ht="15">
      <c r="B169" s="22"/>
      <c r="C169" s="22"/>
      <c r="G169" s="22"/>
    </row>
    <row r="170" spans="2:7" s="1" customFormat="1" ht="15">
      <c r="B170" s="22"/>
      <c r="C170" s="22"/>
      <c r="G170" s="22"/>
    </row>
    <row r="171" spans="2:7" s="1" customFormat="1" ht="15">
      <c r="B171" s="22"/>
      <c r="C171" s="22"/>
      <c r="G171" s="22"/>
    </row>
    <row r="172" spans="2:7" s="1" customFormat="1" ht="15">
      <c r="B172" s="22"/>
      <c r="C172" s="22"/>
      <c r="G172" s="22"/>
    </row>
    <row r="173" spans="2:7" s="1" customFormat="1" ht="15">
      <c r="B173" s="22"/>
      <c r="C173" s="22"/>
      <c r="G173" s="22"/>
    </row>
    <row r="174" spans="2:7" s="1" customFormat="1" ht="15">
      <c r="B174" s="22"/>
      <c r="C174" s="22"/>
      <c r="G174" s="22"/>
    </row>
    <row r="175" spans="2:7" s="1" customFormat="1" ht="15">
      <c r="B175" s="22"/>
      <c r="C175" s="22"/>
      <c r="G175" s="22"/>
    </row>
    <row r="176" spans="2:7" s="1" customFormat="1" ht="15">
      <c r="B176" s="22"/>
      <c r="C176" s="22"/>
      <c r="G176" s="22"/>
    </row>
    <row r="177" spans="2:7" s="1" customFormat="1" ht="15">
      <c r="B177" s="22"/>
      <c r="C177" s="22"/>
      <c r="G177" s="22"/>
    </row>
    <row r="178" spans="2:7" s="1" customFormat="1" ht="15">
      <c r="B178" s="22"/>
      <c r="C178" s="22"/>
      <c r="G178" s="22"/>
    </row>
    <row r="179" spans="2:7" s="1" customFormat="1" ht="15">
      <c r="B179" s="22"/>
      <c r="C179" s="22"/>
      <c r="G179" s="22"/>
    </row>
    <row r="180" spans="2:7" s="1" customFormat="1" ht="15">
      <c r="B180" s="22"/>
      <c r="C180" s="22"/>
      <c r="G180" s="22"/>
    </row>
    <row r="181" spans="2:7" s="1" customFormat="1" ht="15">
      <c r="B181" s="22"/>
      <c r="C181" s="22"/>
      <c r="G181" s="22"/>
    </row>
    <row r="182" spans="2:13" s="1" customFormat="1" ht="15">
      <c r="B182" s="22"/>
      <c r="C182" s="22"/>
      <c r="G182" s="22"/>
      <c r="J182" s="22"/>
      <c r="K182" s="22"/>
      <c r="L182" s="22"/>
      <c r="M182" s="22"/>
    </row>
    <row r="183" spans="2:13" s="1" customFormat="1" ht="15">
      <c r="B183" s="22"/>
      <c r="C183" s="22"/>
      <c r="G183" s="22"/>
      <c r="J183" s="22"/>
      <c r="K183" s="22"/>
      <c r="L183" s="22"/>
      <c r="M183" s="22"/>
    </row>
    <row r="184" spans="2:13" s="1" customFormat="1" ht="15">
      <c r="B184" s="22"/>
      <c r="C184" s="22"/>
      <c r="G184" s="22"/>
      <c r="J184" s="22"/>
      <c r="K184" s="22"/>
      <c r="L184" s="22"/>
      <c r="M184" s="22"/>
    </row>
    <row r="185" spans="2:13" s="1" customFormat="1" ht="15">
      <c r="B185" s="22"/>
      <c r="C185" s="22"/>
      <c r="G185" s="22"/>
      <c r="J185" s="22"/>
      <c r="K185" s="22"/>
      <c r="L185" s="22"/>
      <c r="M185" s="22"/>
    </row>
    <row r="186" spans="2:13" s="1" customFormat="1" ht="15">
      <c r="B186" s="22"/>
      <c r="C186" s="22"/>
      <c r="G186" s="22"/>
      <c r="J186" s="22"/>
      <c r="K186" s="22"/>
      <c r="L186" s="22"/>
      <c r="M186" s="22"/>
    </row>
    <row r="187" spans="2:13" s="1" customFormat="1" ht="15">
      <c r="B187" s="22"/>
      <c r="C187" s="22"/>
      <c r="G187" s="22"/>
      <c r="J187" s="22"/>
      <c r="K187" s="22"/>
      <c r="L187" s="22"/>
      <c r="M187" s="22"/>
    </row>
    <row r="188" spans="2:13" s="1" customFormat="1" ht="15">
      <c r="B188" s="22"/>
      <c r="C188" s="22"/>
      <c r="G188" s="22"/>
      <c r="J188" s="22"/>
      <c r="K188" s="22"/>
      <c r="L188" s="22"/>
      <c r="M188" s="22"/>
    </row>
    <row r="189" spans="2:13" s="1" customFormat="1" ht="15">
      <c r="B189" s="22"/>
      <c r="C189" s="22"/>
      <c r="G189" s="22"/>
      <c r="J189" s="22"/>
      <c r="K189" s="22"/>
      <c r="L189" s="22"/>
      <c r="M189" s="22"/>
    </row>
    <row r="190" spans="2:13" s="1" customFormat="1" ht="15">
      <c r="B190" s="22"/>
      <c r="C190" s="22"/>
      <c r="D190" s="22"/>
      <c r="E190" s="22"/>
      <c r="F190" s="22"/>
      <c r="G190" s="22"/>
      <c r="I190" s="22"/>
      <c r="J190" s="22"/>
      <c r="K190" s="22"/>
      <c r="L190" s="22"/>
      <c r="M190" s="22"/>
    </row>
    <row r="191" spans="2:13" s="1" customFormat="1" ht="15">
      <c r="B191" s="22"/>
      <c r="C191" s="22"/>
      <c r="D191" s="22"/>
      <c r="E191" s="22"/>
      <c r="F191" s="22"/>
      <c r="G191" s="22"/>
      <c r="I191" s="22"/>
      <c r="J191" s="22"/>
      <c r="K191" s="22"/>
      <c r="L191" s="22"/>
      <c r="M191" s="22"/>
    </row>
    <row r="192" spans="2:13" s="1" customFormat="1" ht="15">
      <c r="B192" s="22"/>
      <c r="C192" s="22"/>
      <c r="D192" s="22"/>
      <c r="E192" s="22"/>
      <c r="F192" s="22"/>
      <c r="G192" s="22"/>
      <c r="I192" s="22"/>
      <c r="J192" s="22"/>
      <c r="K192" s="22"/>
      <c r="L192" s="22"/>
      <c r="M192" s="22"/>
    </row>
    <row r="193" spans="2:13" s="1" customFormat="1" ht="15">
      <c r="B193" s="22"/>
      <c r="C193" s="22"/>
      <c r="D193" s="22"/>
      <c r="E193" s="22"/>
      <c r="F193" s="22"/>
      <c r="G193" s="22"/>
      <c r="I193" s="22"/>
      <c r="J193" s="22"/>
      <c r="K193" s="22"/>
      <c r="L193" s="22"/>
      <c r="M193" s="22"/>
    </row>
    <row r="194" spans="2:13" s="1" customFormat="1" ht="15">
      <c r="B194" s="22"/>
      <c r="C194" s="22"/>
      <c r="D194" s="22"/>
      <c r="E194" s="22"/>
      <c r="F194" s="22"/>
      <c r="G194" s="22"/>
      <c r="I194" s="22"/>
      <c r="J194" s="22"/>
      <c r="K194" s="22"/>
      <c r="L194" s="22"/>
      <c r="M194" s="22"/>
    </row>
    <row r="195" spans="2:13" s="1" customFormat="1" ht="15">
      <c r="B195" s="22"/>
      <c r="C195" s="22"/>
      <c r="D195" s="22"/>
      <c r="E195" s="22"/>
      <c r="F195" s="22"/>
      <c r="G195" s="22"/>
      <c r="I195" s="22"/>
      <c r="J195" s="22"/>
      <c r="K195" s="22"/>
      <c r="L195" s="22"/>
      <c r="M195" s="22"/>
    </row>
    <row r="196" spans="2:13" s="1" customFormat="1" ht="15">
      <c r="B196" s="22"/>
      <c r="C196" s="22"/>
      <c r="D196" s="22"/>
      <c r="E196" s="22"/>
      <c r="F196" s="22"/>
      <c r="G196" s="22"/>
      <c r="I196" s="22"/>
      <c r="J196" s="22"/>
      <c r="K196" s="22"/>
      <c r="L196" s="22"/>
      <c r="M196" s="22"/>
    </row>
    <row r="197" spans="2:13" s="1" customFormat="1" ht="15">
      <c r="B197" s="22"/>
      <c r="C197" s="22"/>
      <c r="D197" s="22"/>
      <c r="E197" s="22"/>
      <c r="F197" s="22"/>
      <c r="G197" s="22"/>
      <c r="I197" s="22"/>
      <c r="J197" s="22"/>
      <c r="K197" s="22"/>
      <c r="L197" s="22"/>
      <c r="M197" s="22"/>
    </row>
    <row r="198" spans="2:13" s="1" customFormat="1" ht="15">
      <c r="B198" s="22"/>
      <c r="C198" s="22"/>
      <c r="D198" s="22"/>
      <c r="E198" s="22"/>
      <c r="F198" s="22"/>
      <c r="G198" s="22"/>
      <c r="I198" s="22"/>
      <c r="J198" s="22"/>
      <c r="K198" s="22"/>
      <c r="L198" s="22"/>
      <c r="M198" s="22"/>
    </row>
    <row r="199" spans="2:13" s="1" customFormat="1" ht="15">
      <c r="B199" s="22"/>
      <c r="C199" s="22"/>
      <c r="D199" s="22"/>
      <c r="E199" s="22"/>
      <c r="F199" s="22"/>
      <c r="G199" s="22"/>
      <c r="I199" s="22"/>
      <c r="J199" s="22"/>
      <c r="K199" s="22"/>
      <c r="L199" s="22"/>
      <c r="M199" s="22"/>
    </row>
    <row r="200" spans="2:13" s="1" customFormat="1" ht="15">
      <c r="B200" s="22"/>
      <c r="C200" s="22"/>
      <c r="D200" s="22"/>
      <c r="E200" s="22"/>
      <c r="F200" s="22"/>
      <c r="G200" s="22"/>
      <c r="I200" s="22"/>
      <c r="J200" s="22"/>
      <c r="K200" s="22"/>
      <c r="L200" s="22"/>
      <c r="M200" s="22"/>
    </row>
    <row r="201" spans="2:13" s="1" customFormat="1" ht="15">
      <c r="B201" s="22"/>
      <c r="C201" s="22"/>
      <c r="D201" s="22"/>
      <c r="E201" s="22"/>
      <c r="F201" s="22"/>
      <c r="G201" s="22"/>
      <c r="I201" s="22"/>
      <c r="J201" s="22"/>
      <c r="K201" s="22"/>
      <c r="L201" s="22"/>
      <c r="M201" s="22"/>
    </row>
    <row r="202" spans="2:13" s="1" customFormat="1" ht="15">
      <c r="B202" s="22"/>
      <c r="C202" s="22"/>
      <c r="D202" s="22"/>
      <c r="E202" s="22"/>
      <c r="F202" s="22"/>
      <c r="G202" s="22"/>
      <c r="I202" s="22"/>
      <c r="J202" s="22"/>
      <c r="K202" s="22"/>
      <c r="L202" s="22"/>
      <c r="M202" s="22"/>
    </row>
    <row r="203" spans="2:13" s="1" customFormat="1" ht="15">
      <c r="B203" s="22"/>
      <c r="C203" s="22"/>
      <c r="D203" s="22"/>
      <c r="E203" s="22"/>
      <c r="F203" s="22"/>
      <c r="G203" s="22"/>
      <c r="I203" s="22"/>
      <c r="J203" s="22"/>
      <c r="K203" s="22"/>
      <c r="L203" s="22"/>
      <c r="M203" s="22"/>
    </row>
    <row r="204" spans="2:13" s="1" customFormat="1" ht="15">
      <c r="B204" s="22"/>
      <c r="C204" s="22"/>
      <c r="D204" s="22"/>
      <c r="E204" s="22"/>
      <c r="F204" s="22"/>
      <c r="G204" s="22"/>
      <c r="I204" s="22"/>
      <c r="J204" s="22"/>
      <c r="K204" s="22"/>
      <c r="L204" s="22"/>
      <c r="M204" s="22"/>
    </row>
    <row r="205" spans="2:13" s="1" customFormat="1" ht="15">
      <c r="B205" s="22"/>
      <c r="C205" s="22"/>
      <c r="D205" s="22"/>
      <c r="E205" s="22"/>
      <c r="F205" s="22"/>
      <c r="G205" s="22"/>
      <c r="I205" s="22"/>
      <c r="J205" s="22"/>
      <c r="K205" s="22"/>
      <c r="L205" s="22"/>
      <c r="M205" s="22"/>
    </row>
    <row r="206" spans="2:13" s="1" customFormat="1" ht="15">
      <c r="B206" s="22"/>
      <c r="C206" s="22"/>
      <c r="D206" s="22"/>
      <c r="E206" s="22"/>
      <c r="F206" s="22"/>
      <c r="G206" s="22"/>
      <c r="I206" s="22"/>
      <c r="J206" s="22"/>
      <c r="K206" s="22"/>
      <c r="L206" s="22"/>
      <c r="M206" s="22"/>
    </row>
    <row r="207" spans="2:13" s="1" customFormat="1" ht="15">
      <c r="B207" s="22"/>
      <c r="C207" s="22"/>
      <c r="D207" s="22"/>
      <c r="E207" s="22"/>
      <c r="F207" s="22"/>
      <c r="G207" s="22"/>
      <c r="I207" s="22"/>
      <c r="J207" s="22"/>
      <c r="K207" s="22"/>
      <c r="L207" s="22"/>
      <c r="M207" s="22"/>
    </row>
    <row r="208" spans="2:13" s="1" customFormat="1" ht="15">
      <c r="B208" s="22"/>
      <c r="C208" s="22"/>
      <c r="D208" s="22"/>
      <c r="E208" s="22"/>
      <c r="F208" s="22"/>
      <c r="G208" s="22"/>
      <c r="I208" s="22"/>
      <c r="J208" s="22"/>
      <c r="K208" s="22"/>
      <c r="L208" s="22"/>
      <c r="M208" s="22"/>
    </row>
    <row r="209" spans="2:13" s="1" customFormat="1" ht="15">
      <c r="B209" s="22"/>
      <c r="C209" s="22"/>
      <c r="D209" s="22"/>
      <c r="E209" s="22"/>
      <c r="F209" s="22"/>
      <c r="G209" s="22"/>
      <c r="I209" s="22"/>
      <c r="J209" s="22"/>
      <c r="K209" s="22"/>
      <c r="L209" s="22"/>
      <c r="M209" s="22"/>
    </row>
    <row r="210" spans="2:13" s="1" customFormat="1" ht="15">
      <c r="B210" s="22"/>
      <c r="C210" s="22"/>
      <c r="D210" s="22"/>
      <c r="E210" s="22"/>
      <c r="F210" s="22"/>
      <c r="G210" s="22"/>
      <c r="I210" s="22"/>
      <c r="J210" s="22"/>
      <c r="K210" s="22"/>
      <c r="L210" s="22"/>
      <c r="M210" s="22"/>
    </row>
    <row r="211" spans="2:13" s="1" customFormat="1" ht="15">
      <c r="B211" s="22"/>
      <c r="C211" s="22"/>
      <c r="D211" s="22"/>
      <c r="E211" s="22"/>
      <c r="F211" s="22"/>
      <c r="G211" s="22"/>
      <c r="I211" s="22"/>
      <c r="J211" s="22"/>
      <c r="K211" s="22"/>
      <c r="L211" s="22"/>
      <c r="M211" s="22"/>
    </row>
    <row r="212" spans="2:13" s="1" customFormat="1" ht="15">
      <c r="B212" s="22"/>
      <c r="C212" s="22"/>
      <c r="D212" s="22"/>
      <c r="E212" s="22"/>
      <c r="F212" s="22"/>
      <c r="G212" s="22"/>
      <c r="I212" s="22"/>
      <c r="J212" s="22"/>
      <c r="K212" s="22"/>
      <c r="L212" s="22"/>
      <c r="M212" s="22"/>
    </row>
    <row r="213" spans="2:13" s="1" customFormat="1" ht="15">
      <c r="B213" s="22"/>
      <c r="C213" s="22"/>
      <c r="D213" s="22"/>
      <c r="E213" s="22"/>
      <c r="F213" s="22"/>
      <c r="G213" s="22"/>
      <c r="I213" s="22"/>
      <c r="J213" s="22"/>
      <c r="K213" s="22"/>
      <c r="L213" s="22"/>
      <c r="M213" s="22"/>
    </row>
    <row r="214" spans="2:13" s="1" customFormat="1" ht="15">
      <c r="B214" s="22"/>
      <c r="C214" s="22"/>
      <c r="D214" s="22"/>
      <c r="E214" s="22"/>
      <c r="F214" s="22"/>
      <c r="G214" s="22"/>
      <c r="I214" s="22"/>
      <c r="J214" s="22"/>
      <c r="K214" s="22"/>
      <c r="L214" s="22"/>
      <c r="M214" s="22"/>
    </row>
    <row r="215" spans="2:13" s="1" customFormat="1" ht="15">
      <c r="B215" s="22"/>
      <c r="C215" s="22"/>
      <c r="D215" s="22"/>
      <c r="E215" s="22"/>
      <c r="F215" s="22"/>
      <c r="G215" s="22"/>
      <c r="I215" s="22"/>
      <c r="J215" s="22"/>
      <c r="K215" s="22"/>
      <c r="L215" s="22"/>
      <c r="M215" s="22"/>
    </row>
    <row r="216" spans="2:13" s="1" customFormat="1" ht="15">
      <c r="B216" s="22"/>
      <c r="C216" s="22"/>
      <c r="D216" s="22"/>
      <c r="E216" s="22"/>
      <c r="F216" s="22"/>
      <c r="G216" s="22"/>
      <c r="I216" s="22"/>
      <c r="J216" s="22"/>
      <c r="K216" s="22"/>
      <c r="L216" s="22"/>
      <c r="M216" s="22"/>
    </row>
    <row r="217" spans="2:13" s="1" customFormat="1" ht="15">
      <c r="B217" s="22"/>
      <c r="C217" s="22"/>
      <c r="D217" s="22"/>
      <c r="E217" s="22"/>
      <c r="F217" s="22"/>
      <c r="G217" s="22"/>
      <c r="I217" s="22"/>
      <c r="J217" s="22"/>
      <c r="K217" s="22"/>
      <c r="L217" s="22"/>
      <c r="M217" s="22"/>
    </row>
    <row r="218" spans="2:13" s="1" customFormat="1" ht="15">
      <c r="B218" s="22"/>
      <c r="C218" s="22"/>
      <c r="D218" s="22"/>
      <c r="E218" s="22"/>
      <c r="F218" s="22"/>
      <c r="G218" s="22"/>
      <c r="I218" s="22"/>
      <c r="J218" s="22"/>
      <c r="K218" s="22"/>
      <c r="L218" s="22"/>
      <c r="M218" s="22"/>
    </row>
    <row r="219" spans="2:13" s="1" customFormat="1" ht="15">
      <c r="B219" s="22"/>
      <c r="C219" s="22"/>
      <c r="D219" s="22"/>
      <c r="E219" s="22"/>
      <c r="F219" s="22"/>
      <c r="G219" s="22"/>
      <c r="I219" s="22"/>
      <c r="J219" s="22"/>
      <c r="K219" s="22"/>
      <c r="L219" s="22"/>
      <c r="M219" s="22"/>
    </row>
    <row r="220" spans="2:13" s="1" customFormat="1" ht="15">
      <c r="B220" s="22"/>
      <c r="C220" s="22"/>
      <c r="D220" s="22"/>
      <c r="E220" s="22"/>
      <c r="F220" s="22"/>
      <c r="G220" s="22"/>
      <c r="I220" s="22"/>
      <c r="J220" s="22"/>
      <c r="K220" s="22"/>
      <c r="L220" s="22"/>
      <c r="M220" s="22"/>
    </row>
    <row r="221" spans="2:13" s="1" customFormat="1" ht="15">
      <c r="B221" s="22"/>
      <c r="C221" s="22"/>
      <c r="D221" s="22"/>
      <c r="E221" s="22"/>
      <c r="F221" s="22"/>
      <c r="G221" s="22"/>
      <c r="I221" s="22"/>
      <c r="J221" s="22"/>
      <c r="K221" s="22"/>
      <c r="L221" s="22"/>
      <c r="M221" s="22"/>
    </row>
    <row r="222" spans="2:13" s="1" customFormat="1" ht="15">
      <c r="B222" s="22"/>
      <c r="C222" s="22"/>
      <c r="D222" s="22"/>
      <c r="E222" s="22"/>
      <c r="F222" s="22"/>
      <c r="G222" s="22"/>
      <c r="I222" s="22"/>
      <c r="J222" s="22"/>
      <c r="K222" s="22"/>
      <c r="L222" s="22"/>
      <c r="M222" s="22"/>
    </row>
    <row r="223" spans="2:13" s="1" customFormat="1" ht="15">
      <c r="B223" s="22"/>
      <c r="C223" s="22"/>
      <c r="D223" s="22"/>
      <c r="E223" s="22"/>
      <c r="F223" s="22"/>
      <c r="G223" s="22"/>
      <c r="I223" s="22"/>
      <c r="J223" s="22"/>
      <c r="K223" s="22"/>
      <c r="L223" s="22"/>
      <c r="M223" s="22"/>
    </row>
    <row r="224" spans="2:13" s="1" customFormat="1" ht="15">
      <c r="B224" s="22"/>
      <c r="C224" s="22"/>
      <c r="D224" s="22"/>
      <c r="E224" s="22"/>
      <c r="F224" s="22"/>
      <c r="G224" s="22"/>
      <c r="I224" s="22"/>
      <c r="J224" s="22"/>
      <c r="K224" s="22"/>
      <c r="L224" s="22"/>
      <c r="M224" s="22"/>
    </row>
    <row r="225" spans="2:13" s="1" customFormat="1" ht="15">
      <c r="B225" s="22"/>
      <c r="C225" s="22"/>
      <c r="D225" s="22"/>
      <c r="E225" s="22"/>
      <c r="F225" s="22"/>
      <c r="G225" s="22"/>
      <c r="I225" s="22"/>
      <c r="J225" s="22"/>
      <c r="K225" s="22"/>
      <c r="L225" s="22"/>
      <c r="M225" s="22"/>
    </row>
    <row r="226" spans="2:13" s="1" customFormat="1" ht="15">
      <c r="B226" s="22"/>
      <c r="C226" s="22"/>
      <c r="D226" s="22"/>
      <c r="E226" s="22"/>
      <c r="F226" s="22"/>
      <c r="G226" s="22"/>
      <c r="I226" s="22"/>
      <c r="J226" s="22"/>
      <c r="K226" s="22"/>
      <c r="L226" s="22"/>
      <c r="M226" s="22"/>
    </row>
    <row r="227" spans="2:13" s="1" customFormat="1" ht="15">
      <c r="B227" s="22"/>
      <c r="C227" s="22"/>
      <c r="D227" s="22"/>
      <c r="E227" s="22"/>
      <c r="F227" s="22"/>
      <c r="G227" s="22"/>
      <c r="I227" s="22"/>
      <c r="J227" s="22"/>
      <c r="K227" s="22"/>
      <c r="L227" s="22"/>
      <c r="M227" s="22"/>
    </row>
    <row r="228" spans="2:13" s="1" customFormat="1" ht="15">
      <c r="B228" s="22"/>
      <c r="C228" s="22"/>
      <c r="D228" s="22"/>
      <c r="E228" s="22"/>
      <c r="F228" s="22"/>
      <c r="G228" s="22"/>
      <c r="I228" s="22"/>
      <c r="J228" s="22"/>
      <c r="K228" s="22"/>
      <c r="L228" s="22"/>
      <c r="M228" s="22"/>
    </row>
    <row r="229" spans="2:13" s="1" customFormat="1" ht="15">
      <c r="B229" s="22"/>
      <c r="C229" s="22"/>
      <c r="D229" s="22"/>
      <c r="E229" s="22"/>
      <c r="F229" s="22"/>
      <c r="G229" s="22"/>
      <c r="I229" s="22"/>
      <c r="J229" s="22"/>
      <c r="K229" s="22"/>
      <c r="L229" s="22"/>
      <c r="M229" s="22"/>
    </row>
    <row r="230" spans="2:13" s="1" customFormat="1" ht="15">
      <c r="B230" s="22"/>
      <c r="C230" s="22"/>
      <c r="D230" s="22"/>
      <c r="E230" s="22"/>
      <c r="F230" s="22"/>
      <c r="G230" s="22"/>
      <c r="I230" s="22"/>
      <c r="J230" s="22"/>
      <c r="K230" s="22"/>
      <c r="L230" s="22"/>
      <c r="M230" s="22"/>
    </row>
    <row r="231" spans="2:13" s="1" customFormat="1" ht="15">
      <c r="B231" s="22"/>
      <c r="C231" s="22"/>
      <c r="D231" s="22"/>
      <c r="E231" s="22"/>
      <c r="F231" s="22"/>
      <c r="G231" s="22"/>
      <c r="I231" s="22"/>
      <c r="J231" s="22"/>
      <c r="K231" s="22"/>
      <c r="L231" s="22"/>
      <c r="M231" s="22"/>
    </row>
    <row r="232" spans="2:13" s="1" customFormat="1" ht="15">
      <c r="B232" s="22"/>
      <c r="C232" s="22"/>
      <c r="D232" s="22"/>
      <c r="E232" s="22"/>
      <c r="F232" s="22"/>
      <c r="G232" s="22"/>
      <c r="I232" s="22"/>
      <c r="J232" s="22"/>
      <c r="K232" s="22"/>
      <c r="L232" s="22"/>
      <c r="M232" s="22"/>
    </row>
    <row r="233" spans="2:13" s="1" customFormat="1" ht="15">
      <c r="B233" s="22"/>
      <c r="C233" s="22"/>
      <c r="D233" s="22"/>
      <c r="E233" s="22"/>
      <c r="F233" s="22"/>
      <c r="G233" s="22"/>
      <c r="I233" s="22"/>
      <c r="J233" s="22"/>
      <c r="K233" s="22"/>
      <c r="L233" s="22"/>
      <c r="M233" s="22"/>
    </row>
    <row r="234" spans="2:13" s="1" customFormat="1" ht="15">
      <c r="B234" s="22"/>
      <c r="C234" s="22"/>
      <c r="D234" s="22"/>
      <c r="E234" s="22"/>
      <c r="F234" s="22"/>
      <c r="G234" s="22"/>
      <c r="I234" s="22"/>
      <c r="J234" s="22"/>
      <c r="K234" s="22"/>
      <c r="L234" s="22"/>
      <c r="M234" s="22"/>
    </row>
    <row r="235" spans="2:13" s="1" customFormat="1" ht="15">
      <c r="B235" s="22"/>
      <c r="C235" s="22"/>
      <c r="D235" s="22"/>
      <c r="E235" s="22"/>
      <c r="F235" s="22"/>
      <c r="G235" s="22"/>
      <c r="I235" s="22"/>
      <c r="J235" s="22"/>
      <c r="K235" s="22"/>
      <c r="L235" s="22"/>
      <c r="M235" s="22"/>
    </row>
    <row r="236" spans="2:13" s="1" customFormat="1" ht="15">
      <c r="B236" s="22"/>
      <c r="C236" s="22"/>
      <c r="D236" s="22"/>
      <c r="E236" s="22"/>
      <c r="F236" s="22"/>
      <c r="G236" s="22"/>
      <c r="I236" s="22"/>
      <c r="J236" s="22"/>
      <c r="K236" s="22"/>
      <c r="L236" s="22"/>
      <c r="M236" s="22"/>
    </row>
    <row r="237" spans="2:13" s="1" customFormat="1" ht="15">
      <c r="B237" s="22"/>
      <c r="C237" s="22"/>
      <c r="D237" s="22"/>
      <c r="E237" s="22"/>
      <c r="F237" s="22"/>
      <c r="G237" s="22"/>
      <c r="I237" s="22"/>
      <c r="J237" s="22"/>
      <c r="K237" s="22"/>
      <c r="L237" s="22"/>
      <c r="M237" s="22"/>
    </row>
    <row r="238" spans="2:13" s="1" customFormat="1" ht="15">
      <c r="B238" s="22"/>
      <c r="C238" s="22"/>
      <c r="D238" s="22"/>
      <c r="E238" s="22"/>
      <c r="F238" s="22"/>
      <c r="G238" s="22"/>
      <c r="I238" s="22"/>
      <c r="J238" s="22"/>
      <c r="K238" s="22"/>
      <c r="L238" s="22"/>
      <c r="M238" s="22"/>
    </row>
    <row r="239" spans="2:13" s="1" customFormat="1" ht="15">
      <c r="B239" s="22"/>
      <c r="C239" s="22"/>
      <c r="D239" s="22"/>
      <c r="E239" s="22"/>
      <c r="F239" s="22"/>
      <c r="G239" s="22"/>
      <c r="I239" s="22"/>
      <c r="J239" s="22"/>
      <c r="K239" s="22"/>
      <c r="L239" s="22"/>
      <c r="M239" s="22"/>
    </row>
    <row r="240" spans="2:13" s="1" customFormat="1" ht="15">
      <c r="B240" s="22"/>
      <c r="C240" s="22"/>
      <c r="D240" s="22"/>
      <c r="E240" s="22"/>
      <c r="F240" s="22"/>
      <c r="G240" s="22"/>
      <c r="I240" s="22"/>
      <c r="J240" s="22"/>
      <c r="K240" s="22"/>
      <c r="L240" s="22"/>
      <c r="M240" s="22"/>
    </row>
    <row r="241" spans="2:13" s="1" customFormat="1" ht="15">
      <c r="B241" s="22"/>
      <c r="C241" s="22"/>
      <c r="D241" s="22"/>
      <c r="E241" s="22"/>
      <c r="F241" s="22"/>
      <c r="G241" s="22"/>
      <c r="I241" s="22"/>
      <c r="J241" s="22"/>
      <c r="K241" s="22"/>
      <c r="L241" s="22"/>
      <c r="M241" s="22"/>
    </row>
    <row r="242" spans="2:13" s="1" customFormat="1" ht="15">
      <c r="B242" s="22"/>
      <c r="C242" s="22"/>
      <c r="D242" s="22"/>
      <c r="E242" s="22"/>
      <c r="F242" s="22"/>
      <c r="G242" s="22"/>
      <c r="I242" s="22"/>
      <c r="J242" s="22"/>
      <c r="K242" s="22"/>
      <c r="L242" s="22"/>
      <c r="M242" s="22"/>
    </row>
    <row r="243" spans="2:13" s="1" customFormat="1" ht="15">
      <c r="B243" s="22"/>
      <c r="C243" s="22"/>
      <c r="D243" s="22"/>
      <c r="E243" s="22"/>
      <c r="F243" s="22"/>
      <c r="G243" s="22"/>
      <c r="I243" s="22"/>
      <c r="J243" s="22"/>
      <c r="K243" s="22"/>
      <c r="L243" s="22"/>
      <c r="M243" s="22"/>
    </row>
    <row r="244" spans="2:13" s="1" customFormat="1" ht="15">
      <c r="B244" s="22"/>
      <c r="C244" s="22"/>
      <c r="D244" s="22"/>
      <c r="E244" s="22"/>
      <c r="F244" s="22"/>
      <c r="G244" s="22"/>
      <c r="I244" s="22"/>
      <c r="J244" s="22"/>
      <c r="K244" s="22"/>
      <c r="L244" s="22"/>
      <c r="M244" s="22"/>
    </row>
    <row r="245" spans="2:13" s="1" customFormat="1" ht="15">
      <c r="B245" s="22"/>
      <c r="C245" s="22"/>
      <c r="D245" s="22"/>
      <c r="E245" s="22"/>
      <c r="F245" s="22"/>
      <c r="G245" s="22"/>
      <c r="I245" s="22"/>
      <c r="J245" s="22"/>
      <c r="K245" s="22"/>
      <c r="L245" s="22"/>
      <c r="M245" s="22"/>
    </row>
    <row r="246" spans="2:13" s="1" customFormat="1" ht="15">
      <c r="B246" s="22"/>
      <c r="C246" s="22"/>
      <c r="D246" s="22"/>
      <c r="E246" s="22"/>
      <c r="F246" s="22"/>
      <c r="G246" s="22"/>
      <c r="I246" s="22"/>
      <c r="J246" s="22"/>
      <c r="K246" s="22"/>
      <c r="L246" s="22"/>
      <c r="M246" s="22"/>
    </row>
    <row r="247" spans="2:13" s="1" customFormat="1" ht="15">
      <c r="B247" s="22"/>
      <c r="C247" s="22"/>
      <c r="D247" s="22"/>
      <c r="E247" s="22"/>
      <c r="F247" s="22"/>
      <c r="G247" s="22"/>
      <c r="I247" s="22"/>
      <c r="J247" s="22"/>
      <c r="K247" s="22"/>
      <c r="L247" s="22"/>
      <c r="M247" s="22"/>
    </row>
    <row r="248" spans="2:13" s="1" customFormat="1" ht="15">
      <c r="B248" s="22"/>
      <c r="C248" s="22"/>
      <c r="D248" s="22"/>
      <c r="E248" s="22"/>
      <c r="F248" s="22"/>
      <c r="G248" s="22"/>
      <c r="I248" s="22"/>
      <c r="J248" s="22"/>
      <c r="K248" s="22"/>
      <c r="L248" s="22"/>
      <c r="M248" s="22"/>
    </row>
    <row r="249" spans="2:13" s="1" customFormat="1" ht="15">
      <c r="B249" s="22"/>
      <c r="C249" s="22"/>
      <c r="D249" s="22"/>
      <c r="E249" s="22"/>
      <c r="F249" s="22"/>
      <c r="G249" s="22"/>
      <c r="I249" s="22"/>
      <c r="J249" s="22"/>
      <c r="K249" s="22"/>
      <c r="L249" s="22"/>
      <c r="M249" s="22"/>
    </row>
    <row r="250" spans="2:13" s="1" customFormat="1" ht="15">
      <c r="B250" s="22"/>
      <c r="C250" s="22"/>
      <c r="D250" s="22"/>
      <c r="E250" s="22"/>
      <c r="F250" s="22"/>
      <c r="G250" s="22"/>
      <c r="I250" s="22"/>
      <c r="J250" s="22"/>
      <c r="K250" s="22"/>
      <c r="L250" s="22"/>
      <c r="M250" s="22"/>
    </row>
    <row r="251" spans="2:13" s="1" customFormat="1" ht="15">
      <c r="B251" s="22"/>
      <c r="C251" s="22"/>
      <c r="D251" s="22"/>
      <c r="E251" s="22"/>
      <c r="F251" s="22"/>
      <c r="G251" s="22"/>
      <c r="I251" s="22"/>
      <c r="J251" s="22"/>
      <c r="K251" s="22"/>
      <c r="L251" s="22"/>
      <c r="M251" s="22"/>
    </row>
    <row r="252" spans="2:13" s="1" customFormat="1" ht="15">
      <c r="B252" s="22"/>
      <c r="C252" s="22"/>
      <c r="D252" s="22"/>
      <c r="E252" s="22"/>
      <c r="F252" s="22"/>
      <c r="G252" s="22"/>
      <c r="I252" s="22"/>
      <c r="J252" s="22"/>
      <c r="K252" s="22"/>
      <c r="L252" s="22"/>
      <c r="M252" s="22"/>
    </row>
  </sheetData>
  <sheetProtection/>
  <mergeCells count="70">
    <mergeCell ref="B44:B45"/>
    <mergeCell ref="C44:C45"/>
    <mergeCell ref="A51:A52"/>
    <mergeCell ref="I118:I119"/>
    <mergeCell ref="J118:J119"/>
    <mergeCell ref="J51:J52"/>
    <mergeCell ref="I66:I67"/>
    <mergeCell ref="J66:J67"/>
    <mergeCell ref="I102:I103"/>
    <mergeCell ref="J102:J103"/>
    <mergeCell ref="I113:I114"/>
    <mergeCell ref="J113:J114"/>
    <mergeCell ref="I51:I52"/>
    <mergeCell ref="B33:B34"/>
    <mergeCell ref="C33:C34"/>
    <mergeCell ref="D33:E34"/>
    <mergeCell ref="B38:B39"/>
    <mergeCell ref="C38:C39"/>
    <mergeCell ref="I2:N2"/>
    <mergeCell ref="B3:B4"/>
    <mergeCell ref="C3:C4"/>
    <mergeCell ref="D3:D4"/>
    <mergeCell ref="G3:G4"/>
    <mergeCell ref="I3:I4"/>
    <mergeCell ref="J3:J4"/>
    <mergeCell ref="K3:K4"/>
    <mergeCell ref="N3:N4"/>
    <mergeCell ref="M3:M4"/>
    <mergeCell ref="B2:G2"/>
    <mergeCell ref="E3:E4"/>
    <mergeCell ref="F3:F4"/>
    <mergeCell ref="B22:B23"/>
    <mergeCell ref="C22:C23"/>
    <mergeCell ref="B27:B28"/>
    <mergeCell ref="C27:C28"/>
    <mergeCell ref="D27:E28"/>
    <mergeCell ref="B12:B13"/>
    <mergeCell ref="C12:C13"/>
    <mergeCell ref="B18:B19"/>
    <mergeCell ref="C18:C19"/>
    <mergeCell ref="F44:F45"/>
    <mergeCell ref="F12:F13"/>
    <mergeCell ref="F18:F19"/>
    <mergeCell ref="F22:F23"/>
    <mergeCell ref="F27:F28"/>
    <mergeCell ref="F33:F34"/>
    <mergeCell ref="F38:F39"/>
    <mergeCell ref="D44:E45"/>
    <mergeCell ref="D18:E19"/>
    <mergeCell ref="D22:E23"/>
    <mergeCell ref="D12:E13"/>
    <mergeCell ref="D38:E39"/>
    <mergeCell ref="G12:G13"/>
    <mergeCell ref="L3:L4"/>
    <mergeCell ref="I23:I24"/>
    <mergeCell ref="J23:J24"/>
    <mergeCell ref="M113:M114"/>
    <mergeCell ref="G44:G45"/>
    <mergeCell ref="G38:G39"/>
    <mergeCell ref="G33:G34"/>
    <mergeCell ref="G27:G28"/>
    <mergeCell ref="G22:G23"/>
    <mergeCell ref="I32:I33"/>
    <mergeCell ref="J32:J33"/>
    <mergeCell ref="M118:M119"/>
    <mergeCell ref="M23:M24"/>
    <mergeCell ref="M32:M33"/>
    <mergeCell ref="M51:M52"/>
    <mergeCell ref="M66:M67"/>
    <mergeCell ref="M102:M103"/>
  </mergeCells>
  <conditionalFormatting sqref="J59:J61 J65">
    <cfRule type="cellIs" priority="1" dxfId="0" operator="greaterThanOr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35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3.57421875" style="65" customWidth="1"/>
    <col min="2" max="2" width="36.28125" style="65" bestFit="1" customWidth="1"/>
    <col min="3" max="3" width="7.00390625" style="65" bestFit="1" customWidth="1"/>
    <col min="4" max="4" width="26.8515625" style="65" customWidth="1"/>
    <col min="5" max="5" width="10.28125" style="65" bestFit="1" customWidth="1"/>
    <col min="6" max="6" width="12.57421875" style="65" customWidth="1"/>
    <col min="7" max="7" width="9.140625" style="65" customWidth="1"/>
    <col min="8" max="8" width="37.7109375" style="65" bestFit="1" customWidth="1"/>
    <col min="9" max="9" width="9.140625" style="65" customWidth="1"/>
    <col min="10" max="10" width="33.8515625" style="65" bestFit="1" customWidth="1"/>
    <col min="11" max="11" width="10.28125" style="65" bestFit="1" customWidth="1"/>
    <col min="12" max="12" width="13.00390625" style="65" customWidth="1"/>
    <col min="13" max="13" width="15.8515625" style="99" customWidth="1"/>
    <col min="14" max="16" width="15.8515625" style="65" customWidth="1"/>
    <col min="17" max="17" width="23.28125" style="65" bestFit="1" customWidth="1"/>
    <col min="18" max="18" width="9.8515625" style="65" customWidth="1"/>
    <col min="19" max="19" width="12.28125" style="65" customWidth="1"/>
    <col min="20" max="20" width="12.140625" style="65" customWidth="1"/>
    <col min="21" max="21" width="12.421875" style="65" customWidth="1"/>
    <col min="22" max="16384" width="9.140625" style="65" customWidth="1"/>
  </cols>
  <sheetData>
    <row r="1" ht="13.5" thickBot="1"/>
    <row r="2" spans="2:21" s="61" customFormat="1" ht="45">
      <c r="B2" s="160" t="s">
        <v>130</v>
      </c>
      <c r="C2" s="161" t="s">
        <v>131</v>
      </c>
      <c r="D2" s="161" t="s">
        <v>132</v>
      </c>
      <c r="E2" s="162" t="s">
        <v>329</v>
      </c>
      <c r="F2" s="163" t="s">
        <v>331</v>
      </c>
      <c r="H2" s="160" t="s">
        <v>133</v>
      </c>
      <c r="I2" s="161" t="s">
        <v>131</v>
      </c>
      <c r="J2" s="161" t="s">
        <v>132</v>
      </c>
      <c r="K2" s="162" t="s">
        <v>329</v>
      </c>
      <c r="L2" s="163" t="s">
        <v>331</v>
      </c>
      <c r="M2" s="62"/>
      <c r="N2" s="62"/>
      <c r="O2" s="62"/>
      <c r="P2" s="62"/>
      <c r="Q2" s="63"/>
      <c r="R2" s="63" t="s">
        <v>134</v>
      </c>
      <c r="S2" s="64" t="s">
        <v>135</v>
      </c>
      <c r="T2" s="64" t="s">
        <v>136</v>
      </c>
      <c r="U2" s="64" t="s">
        <v>137</v>
      </c>
    </row>
    <row r="3" spans="2:21" ht="15">
      <c r="B3" s="108" t="s">
        <v>138</v>
      </c>
      <c r="C3" s="96">
        <v>10.5</v>
      </c>
      <c r="D3" s="96"/>
      <c r="E3" s="97">
        <v>1</v>
      </c>
      <c r="F3" s="109">
        <f>C3*E3</f>
        <v>10.5</v>
      </c>
      <c r="H3" s="108" t="s">
        <v>139</v>
      </c>
      <c r="I3" s="96">
        <v>0.017</v>
      </c>
      <c r="J3" s="66"/>
      <c r="K3" s="97">
        <v>1</v>
      </c>
      <c r="L3" s="109">
        <f>I3*K3</f>
        <v>0.017</v>
      </c>
      <c r="Q3" s="66" t="s">
        <v>140</v>
      </c>
      <c r="R3" s="67">
        <f>I105</f>
        <v>401.45299999999986</v>
      </c>
      <c r="S3" s="67">
        <f>J124</f>
        <v>0</v>
      </c>
      <c r="T3" s="67">
        <f>J132</f>
        <v>0</v>
      </c>
      <c r="U3" s="67">
        <f>R3+S3+T3</f>
        <v>401.45299999999986</v>
      </c>
    </row>
    <row r="4" spans="2:21" ht="15">
      <c r="B4" s="108" t="s">
        <v>141</v>
      </c>
      <c r="C4" s="96">
        <v>10.5</v>
      </c>
      <c r="D4" s="96"/>
      <c r="E4" s="97">
        <v>1</v>
      </c>
      <c r="F4" s="109">
        <f aca="true" t="shared" si="0" ref="F4:F54">C4*E4</f>
        <v>10.5</v>
      </c>
      <c r="H4" s="108" t="s">
        <v>142</v>
      </c>
      <c r="I4" s="96">
        <v>0.018</v>
      </c>
      <c r="J4" s="66"/>
      <c r="K4" s="97">
        <v>1</v>
      </c>
      <c r="L4" s="109">
        <f aca="true" t="shared" si="1" ref="L4:L67">I4*K4</f>
        <v>0.018</v>
      </c>
      <c r="Q4" s="66" t="s">
        <v>143</v>
      </c>
      <c r="R4" s="67" t="e">
        <f>#REF!</f>
        <v>#REF!</v>
      </c>
      <c r="S4" s="67">
        <f>C63</f>
        <v>1443.315</v>
      </c>
      <c r="T4" s="67">
        <f>C69</f>
        <v>1611.265</v>
      </c>
      <c r="U4" s="67" t="e">
        <f>R4+S4+T4</f>
        <v>#REF!</v>
      </c>
    </row>
    <row r="5" spans="2:21" ht="15">
      <c r="B5" s="108" t="s">
        <v>144</v>
      </c>
      <c r="C5" s="96">
        <v>11.05</v>
      </c>
      <c r="D5" s="96"/>
      <c r="E5" s="97">
        <v>1</v>
      </c>
      <c r="F5" s="109">
        <f t="shared" si="0"/>
        <v>11.05</v>
      </c>
      <c r="H5" s="108" t="s">
        <v>145</v>
      </c>
      <c r="I5" s="96">
        <v>0.02</v>
      </c>
      <c r="J5" s="66"/>
      <c r="K5" s="97">
        <v>1</v>
      </c>
      <c r="L5" s="109">
        <f t="shared" si="1"/>
        <v>0.02</v>
      </c>
      <c r="Q5" s="66"/>
      <c r="R5" s="68" t="e">
        <f>SUM(R3:R4)</f>
        <v>#REF!</v>
      </c>
      <c r="S5" s="68">
        <f>SUM(S3:S4)</f>
        <v>1443.315</v>
      </c>
      <c r="T5" s="68">
        <f>SUM(T3:T4)</f>
        <v>1611.265</v>
      </c>
      <c r="U5" s="69" t="e">
        <f>R5+S5+T5</f>
        <v>#REF!</v>
      </c>
    </row>
    <row r="6" spans="2:12" ht="15">
      <c r="B6" s="108" t="s">
        <v>146</v>
      </c>
      <c r="C6" s="96">
        <v>11.88</v>
      </c>
      <c r="D6" s="96"/>
      <c r="E6" s="97">
        <v>1</v>
      </c>
      <c r="F6" s="109">
        <f t="shared" si="0"/>
        <v>11.88</v>
      </c>
      <c r="H6" s="108" t="s">
        <v>147</v>
      </c>
      <c r="I6" s="96">
        <v>0.133</v>
      </c>
      <c r="J6" s="66"/>
      <c r="K6" s="97">
        <v>1</v>
      </c>
      <c r="L6" s="109">
        <f t="shared" si="1"/>
        <v>0.133</v>
      </c>
    </row>
    <row r="7" spans="2:12" ht="15">
      <c r="B7" s="108" t="s">
        <v>148</v>
      </c>
      <c r="C7" s="96">
        <v>11.9</v>
      </c>
      <c r="D7" s="96"/>
      <c r="E7" s="97">
        <v>1</v>
      </c>
      <c r="F7" s="109">
        <f t="shared" si="0"/>
        <v>11.9</v>
      </c>
      <c r="H7" s="108" t="s">
        <v>149</v>
      </c>
      <c r="I7" s="96">
        <v>0.19</v>
      </c>
      <c r="J7" s="66"/>
      <c r="K7" s="97">
        <v>1</v>
      </c>
      <c r="L7" s="109">
        <f t="shared" si="1"/>
        <v>0.19</v>
      </c>
    </row>
    <row r="8" spans="2:12" ht="15">
      <c r="B8" s="108" t="s">
        <v>150</v>
      </c>
      <c r="C8" s="96">
        <v>11.9</v>
      </c>
      <c r="D8" s="96"/>
      <c r="E8" s="97">
        <v>1</v>
      </c>
      <c r="F8" s="109">
        <f t="shared" si="0"/>
        <v>11.9</v>
      </c>
      <c r="H8" s="108" t="s">
        <v>151</v>
      </c>
      <c r="I8" s="96">
        <v>0.25</v>
      </c>
      <c r="J8" s="66"/>
      <c r="K8" s="97">
        <v>1</v>
      </c>
      <c r="L8" s="109">
        <f t="shared" si="1"/>
        <v>0.25</v>
      </c>
    </row>
    <row r="9" spans="2:12" ht="15">
      <c r="B9" s="108" t="s">
        <v>152</v>
      </c>
      <c r="C9" s="96">
        <v>12.5</v>
      </c>
      <c r="D9" s="96"/>
      <c r="E9" s="97">
        <v>1</v>
      </c>
      <c r="F9" s="109">
        <f t="shared" si="0"/>
        <v>12.5</v>
      </c>
      <c r="H9" s="108" t="s">
        <v>153</v>
      </c>
      <c r="I9" s="96">
        <v>0.29</v>
      </c>
      <c r="J9" s="66"/>
      <c r="K9" s="97">
        <v>1</v>
      </c>
      <c r="L9" s="109">
        <f t="shared" si="1"/>
        <v>0.29</v>
      </c>
    </row>
    <row r="10" spans="2:12" ht="15">
      <c r="B10" s="108" t="s">
        <v>154</v>
      </c>
      <c r="C10" s="96">
        <v>12.6</v>
      </c>
      <c r="D10" s="96"/>
      <c r="E10" s="97">
        <v>1</v>
      </c>
      <c r="F10" s="109">
        <f t="shared" si="0"/>
        <v>12.6</v>
      </c>
      <c r="H10" s="108" t="s">
        <v>155</v>
      </c>
      <c r="I10" s="96">
        <v>0.3</v>
      </c>
      <c r="J10" s="66"/>
      <c r="K10" s="97">
        <v>1</v>
      </c>
      <c r="L10" s="109">
        <f t="shared" si="1"/>
        <v>0.3</v>
      </c>
    </row>
    <row r="11" spans="2:12" ht="15">
      <c r="B11" s="108" t="s">
        <v>156</v>
      </c>
      <c r="C11" s="96">
        <v>14</v>
      </c>
      <c r="D11" s="96"/>
      <c r="E11" s="97">
        <v>1</v>
      </c>
      <c r="F11" s="109">
        <f t="shared" si="0"/>
        <v>14</v>
      </c>
      <c r="H11" s="108" t="s">
        <v>157</v>
      </c>
      <c r="I11" s="96">
        <v>0.5</v>
      </c>
      <c r="J11" s="66"/>
      <c r="K11" s="97">
        <v>1</v>
      </c>
      <c r="L11" s="109">
        <f t="shared" si="1"/>
        <v>0.5</v>
      </c>
    </row>
    <row r="12" spans="2:12" ht="15">
      <c r="B12" s="108" t="s">
        <v>158</v>
      </c>
      <c r="C12" s="96">
        <v>14</v>
      </c>
      <c r="D12" s="96"/>
      <c r="E12" s="97">
        <v>1</v>
      </c>
      <c r="F12" s="109">
        <f t="shared" si="0"/>
        <v>14</v>
      </c>
      <c r="H12" s="108" t="s">
        <v>159</v>
      </c>
      <c r="I12" s="96">
        <v>0.5</v>
      </c>
      <c r="J12" s="66"/>
      <c r="K12" s="97">
        <v>1</v>
      </c>
      <c r="L12" s="109">
        <f t="shared" si="1"/>
        <v>0.5</v>
      </c>
    </row>
    <row r="13" spans="2:12" ht="15">
      <c r="B13" s="108" t="s">
        <v>160</v>
      </c>
      <c r="C13" s="96">
        <v>15</v>
      </c>
      <c r="D13" s="96"/>
      <c r="E13" s="97">
        <v>1</v>
      </c>
      <c r="F13" s="109">
        <f t="shared" si="0"/>
        <v>15</v>
      </c>
      <c r="H13" s="108" t="s">
        <v>161</v>
      </c>
      <c r="I13" s="96">
        <v>0.6</v>
      </c>
      <c r="J13" s="66"/>
      <c r="K13" s="97">
        <v>1</v>
      </c>
      <c r="L13" s="109">
        <f t="shared" si="1"/>
        <v>0.6</v>
      </c>
    </row>
    <row r="14" spans="2:12" ht="15">
      <c r="B14" s="108" t="s">
        <v>162</v>
      </c>
      <c r="C14" s="96">
        <v>15</v>
      </c>
      <c r="D14" s="96"/>
      <c r="E14" s="97">
        <v>1</v>
      </c>
      <c r="F14" s="109">
        <f t="shared" si="0"/>
        <v>15</v>
      </c>
      <c r="H14" s="108" t="s">
        <v>163</v>
      </c>
      <c r="I14" s="96">
        <v>0.66</v>
      </c>
      <c r="J14" s="66"/>
      <c r="K14" s="97">
        <v>1</v>
      </c>
      <c r="L14" s="109">
        <f t="shared" si="1"/>
        <v>0.66</v>
      </c>
    </row>
    <row r="15" spans="2:12" ht="15">
      <c r="B15" s="108" t="s">
        <v>164</v>
      </c>
      <c r="C15" s="96">
        <v>15</v>
      </c>
      <c r="D15" s="96"/>
      <c r="E15" s="97">
        <v>1</v>
      </c>
      <c r="F15" s="109">
        <f t="shared" si="0"/>
        <v>15</v>
      </c>
      <c r="H15" s="108" t="s">
        <v>165</v>
      </c>
      <c r="I15" s="96">
        <v>0.66</v>
      </c>
      <c r="J15" s="66"/>
      <c r="K15" s="97">
        <v>1</v>
      </c>
      <c r="L15" s="109">
        <f t="shared" si="1"/>
        <v>0.66</v>
      </c>
    </row>
    <row r="16" spans="2:12" ht="15">
      <c r="B16" s="108" t="s">
        <v>166</v>
      </c>
      <c r="C16" s="96">
        <v>15</v>
      </c>
      <c r="D16" s="96"/>
      <c r="E16" s="97">
        <v>1</v>
      </c>
      <c r="F16" s="109">
        <f t="shared" si="0"/>
        <v>15</v>
      </c>
      <c r="H16" s="108" t="s">
        <v>167</v>
      </c>
      <c r="I16" s="96">
        <v>0.66</v>
      </c>
      <c r="J16" s="66"/>
      <c r="K16" s="97">
        <v>1</v>
      </c>
      <c r="L16" s="109">
        <f t="shared" si="1"/>
        <v>0.66</v>
      </c>
    </row>
    <row r="17" spans="2:12" ht="15">
      <c r="B17" s="108" t="s">
        <v>168</v>
      </c>
      <c r="C17" s="96">
        <v>15</v>
      </c>
      <c r="D17" s="96"/>
      <c r="E17" s="97">
        <v>1</v>
      </c>
      <c r="F17" s="109">
        <f t="shared" si="0"/>
        <v>15</v>
      </c>
      <c r="H17" s="108" t="s">
        <v>169</v>
      </c>
      <c r="I17" s="96">
        <v>0.675</v>
      </c>
      <c r="J17" s="66"/>
      <c r="K17" s="97">
        <v>1</v>
      </c>
      <c r="L17" s="109">
        <f t="shared" si="1"/>
        <v>0.675</v>
      </c>
    </row>
    <row r="18" spans="2:12" ht="15">
      <c r="B18" s="108" t="s">
        <v>170</v>
      </c>
      <c r="C18" s="96">
        <v>15</v>
      </c>
      <c r="D18" s="96"/>
      <c r="E18" s="97">
        <v>1</v>
      </c>
      <c r="F18" s="109">
        <f t="shared" si="0"/>
        <v>15</v>
      </c>
      <c r="H18" s="108" t="s">
        <v>171</v>
      </c>
      <c r="I18" s="96">
        <v>1.2</v>
      </c>
      <c r="J18" s="66"/>
      <c r="K18" s="97">
        <v>1</v>
      </c>
      <c r="L18" s="109">
        <f t="shared" si="1"/>
        <v>1.2</v>
      </c>
    </row>
    <row r="19" spans="2:12" ht="15">
      <c r="B19" s="108" t="s">
        <v>172</v>
      </c>
      <c r="C19" s="96">
        <v>15</v>
      </c>
      <c r="D19" s="96"/>
      <c r="E19" s="97">
        <v>1</v>
      </c>
      <c r="F19" s="109">
        <f t="shared" si="0"/>
        <v>15</v>
      </c>
      <c r="H19" s="108" t="s">
        <v>173</v>
      </c>
      <c r="I19" s="96">
        <v>1.4</v>
      </c>
      <c r="J19" s="66"/>
      <c r="K19" s="97">
        <v>1</v>
      </c>
      <c r="L19" s="109">
        <f t="shared" si="1"/>
        <v>1.4</v>
      </c>
    </row>
    <row r="20" spans="2:12" ht="15">
      <c r="B20" s="108" t="s">
        <v>174</v>
      </c>
      <c r="C20" s="96">
        <v>15.3</v>
      </c>
      <c r="D20" s="96"/>
      <c r="E20" s="97">
        <v>1</v>
      </c>
      <c r="F20" s="109">
        <f t="shared" si="0"/>
        <v>15.3</v>
      </c>
      <c r="H20" s="108" t="s">
        <v>175</v>
      </c>
      <c r="I20" s="96">
        <v>1.59</v>
      </c>
      <c r="J20" s="66"/>
      <c r="K20" s="97">
        <v>1</v>
      </c>
      <c r="L20" s="109">
        <f t="shared" si="1"/>
        <v>1.59</v>
      </c>
    </row>
    <row r="21" spans="2:12" ht="15">
      <c r="B21" s="108" t="s">
        <v>176</v>
      </c>
      <c r="C21" s="96">
        <v>16.1</v>
      </c>
      <c r="D21" s="96"/>
      <c r="E21" s="97">
        <v>1</v>
      </c>
      <c r="F21" s="109">
        <f t="shared" si="0"/>
        <v>16.1</v>
      </c>
      <c r="H21" s="108" t="s">
        <v>177</v>
      </c>
      <c r="I21" s="96">
        <v>1.65</v>
      </c>
      <c r="J21" s="66"/>
      <c r="K21" s="97">
        <v>1</v>
      </c>
      <c r="L21" s="109">
        <f t="shared" si="1"/>
        <v>1.65</v>
      </c>
    </row>
    <row r="22" spans="2:12" ht="15">
      <c r="B22" s="108" t="s">
        <v>178</v>
      </c>
      <c r="C22" s="96">
        <v>16.5</v>
      </c>
      <c r="D22" s="96"/>
      <c r="E22" s="97">
        <v>1</v>
      </c>
      <c r="F22" s="109">
        <f t="shared" si="0"/>
        <v>16.5</v>
      </c>
      <c r="H22" s="108" t="s">
        <v>179</v>
      </c>
      <c r="I22" s="96">
        <v>1.7</v>
      </c>
      <c r="J22" s="66"/>
      <c r="K22" s="97">
        <v>1</v>
      </c>
      <c r="L22" s="109">
        <f t="shared" si="1"/>
        <v>1.7</v>
      </c>
    </row>
    <row r="23" spans="2:12" ht="15">
      <c r="B23" s="108" t="s">
        <v>180</v>
      </c>
      <c r="C23" s="96">
        <v>17.2</v>
      </c>
      <c r="D23" s="96"/>
      <c r="E23" s="97">
        <v>1</v>
      </c>
      <c r="F23" s="109">
        <f t="shared" si="0"/>
        <v>17.2</v>
      </c>
      <c r="H23" s="108" t="s">
        <v>181</v>
      </c>
      <c r="I23" s="96">
        <v>1.7</v>
      </c>
      <c r="J23" s="66"/>
      <c r="K23" s="97">
        <v>1</v>
      </c>
      <c r="L23" s="109">
        <f t="shared" si="1"/>
        <v>1.7</v>
      </c>
    </row>
    <row r="24" spans="2:12" ht="15">
      <c r="B24" s="108" t="s">
        <v>182</v>
      </c>
      <c r="C24" s="96">
        <v>18</v>
      </c>
      <c r="D24" s="96"/>
      <c r="E24" s="97">
        <v>1</v>
      </c>
      <c r="F24" s="109">
        <f t="shared" si="0"/>
        <v>18</v>
      </c>
      <c r="H24" s="108" t="s">
        <v>183</v>
      </c>
      <c r="I24" s="96">
        <v>1.7</v>
      </c>
      <c r="J24" s="66"/>
      <c r="K24" s="97">
        <v>1</v>
      </c>
      <c r="L24" s="109">
        <f t="shared" si="1"/>
        <v>1.7</v>
      </c>
    </row>
    <row r="25" spans="2:12" ht="15">
      <c r="B25" s="108" t="s">
        <v>184</v>
      </c>
      <c r="C25" s="96">
        <v>18.7</v>
      </c>
      <c r="D25" s="96"/>
      <c r="E25" s="97">
        <v>1</v>
      </c>
      <c r="F25" s="109">
        <f t="shared" si="0"/>
        <v>18.7</v>
      </c>
      <c r="H25" s="108" t="s">
        <v>185</v>
      </c>
      <c r="I25" s="96">
        <v>1.7</v>
      </c>
      <c r="J25" s="66"/>
      <c r="K25" s="97">
        <v>1</v>
      </c>
      <c r="L25" s="109">
        <f t="shared" si="1"/>
        <v>1.7</v>
      </c>
    </row>
    <row r="26" spans="2:12" ht="15">
      <c r="B26" s="108" t="s">
        <v>186</v>
      </c>
      <c r="C26" s="96">
        <v>19.45</v>
      </c>
      <c r="D26" s="96"/>
      <c r="E26" s="97">
        <v>1</v>
      </c>
      <c r="F26" s="109">
        <f t="shared" si="0"/>
        <v>19.45</v>
      </c>
      <c r="H26" s="108" t="s">
        <v>187</v>
      </c>
      <c r="I26" s="96">
        <v>1.7</v>
      </c>
      <c r="J26" s="66"/>
      <c r="K26" s="97">
        <v>1</v>
      </c>
      <c r="L26" s="109">
        <f t="shared" si="1"/>
        <v>1.7</v>
      </c>
    </row>
    <row r="27" spans="2:12" ht="15">
      <c r="B27" s="108" t="s">
        <v>188</v>
      </c>
      <c r="C27" s="96">
        <v>19.55</v>
      </c>
      <c r="D27" s="96"/>
      <c r="E27" s="97">
        <v>1</v>
      </c>
      <c r="F27" s="109">
        <f t="shared" si="0"/>
        <v>19.55</v>
      </c>
      <c r="H27" s="108" t="s">
        <v>189</v>
      </c>
      <c r="I27" s="96">
        <v>1.98</v>
      </c>
      <c r="J27" s="66"/>
      <c r="K27" s="97">
        <v>1</v>
      </c>
      <c r="L27" s="109">
        <f t="shared" si="1"/>
        <v>1.98</v>
      </c>
    </row>
    <row r="28" spans="2:12" ht="15">
      <c r="B28" s="108" t="s">
        <v>190</v>
      </c>
      <c r="C28" s="96">
        <v>20</v>
      </c>
      <c r="D28" s="96"/>
      <c r="E28" s="97">
        <v>1</v>
      </c>
      <c r="F28" s="109">
        <f t="shared" si="0"/>
        <v>20</v>
      </c>
      <c r="H28" s="108" t="s">
        <v>191</v>
      </c>
      <c r="I28" s="96">
        <v>2</v>
      </c>
      <c r="J28" s="66"/>
      <c r="K28" s="97">
        <v>1</v>
      </c>
      <c r="L28" s="109">
        <f t="shared" si="1"/>
        <v>2</v>
      </c>
    </row>
    <row r="29" spans="2:12" ht="15">
      <c r="B29" s="108" t="s">
        <v>192</v>
      </c>
      <c r="C29" s="96">
        <v>20</v>
      </c>
      <c r="D29" s="96"/>
      <c r="E29" s="97">
        <v>1</v>
      </c>
      <c r="F29" s="109">
        <f t="shared" si="0"/>
        <v>20</v>
      </c>
      <c r="H29" s="108" t="s">
        <v>193</v>
      </c>
      <c r="I29" s="96">
        <v>2.1</v>
      </c>
      <c r="J29" s="105"/>
      <c r="K29" s="97">
        <v>1</v>
      </c>
      <c r="L29" s="109">
        <f t="shared" si="1"/>
        <v>2.1</v>
      </c>
    </row>
    <row r="30" spans="2:12" ht="15">
      <c r="B30" s="108" t="s">
        <v>194</v>
      </c>
      <c r="C30" s="96">
        <v>20.25</v>
      </c>
      <c r="D30" s="96"/>
      <c r="E30" s="97">
        <v>1</v>
      </c>
      <c r="F30" s="109">
        <f t="shared" si="0"/>
        <v>20.25</v>
      </c>
      <c r="H30" s="108" t="s">
        <v>195</v>
      </c>
      <c r="I30" s="96">
        <v>2.44</v>
      </c>
      <c r="J30" s="66"/>
      <c r="K30" s="97">
        <v>1</v>
      </c>
      <c r="L30" s="109">
        <f t="shared" si="1"/>
        <v>2.44</v>
      </c>
    </row>
    <row r="31" spans="2:12" ht="15">
      <c r="B31" s="108" t="s">
        <v>196</v>
      </c>
      <c r="C31" s="96">
        <v>21</v>
      </c>
      <c r="D31" s="96"/>
      <c r="E31" s="97">
        <v>1</v>
      </c>
      <c r="F31" s="109">
        <f t="shared" si="0"/>
        <v>21</v>
      </c>
      <c r="H31" s="108" t="s">
        <v>197</v>
      </c>
      <c r="I31" s="96">
        <v>2.45</v>
      </c>
      <c r="J31" s="66"/>
      <c r="K31" s="97">
        <v>1</v>
      </c>
      <c r="L31" s="109">
        <f t="shared" si="1"/>
        <v>2.45</v>
      </c>
    </row>
    <row r="32" spans="2:12" ht="15">
      <c r="B32" s="108" t="s">
        <v>198</v>
      </c>
      <c r="C32" s="96">
        <v>22.5</v>
      </c>
      <c r="D32" s="96"/>
      <c r="E32" s="97">
        <v>1</v>
      </c>
      <c r="F32" s="109">
        <f t="shared" si="0"/>
        <v>22.5</v>
      </c>
      <c r="H32" s="108" t="s">
        <v>199</v>
      </c>
      <c r="I32" s="96">
        <v>2.49</v>
      </c>
      <c r="J32" s="105"/>
      <c r="K32" s="97">
        <v>1</v>
      </c>
      <c r="L32" s="109">
        <f t="shared" si="1"/>
        <v>2.49</v>
      </c>
    </row>
    <row r="33" spans="2:12" ht="15">
      <c r="B33" s="108" t="s">
        <v>200</v>
      </c>
      <c r="C33" s="96">
        <v>23.75</v>
      </c>
      <c r="D33" s="96"/>
      <c r="E33" s="97">
        <v>1</v>
      </c>
      <c r="F33" s="109">
        <f t="shared" si="0"/>
        <v>23.75</v>
      </c>
      <c r="H33" s="108" t="s">
        <v>201</v>
      </c>
      <c r="I33" s="96">
        <v>2.5</v>
      </c>
      <c r="J33" s="66"/>
      <c r="K33" s="97">
        <v>1</v>
      </c>
      <c r="L33" s="109">
        <f t="shared" si="1"/>
        <v>2.5</v>
      </c>
    </row>
    <row r="34" spans="2:12" ht="15">
      <c r="B34" s="108" t="s">
        <v>202</v>
      </c>
      <c r="C34" s="96">
        <v>24</v>
      </c>
      <c r="D34" s="96"/>
      <c r="E34" s="97">
        <v>1</v>
      </c>
      <c r="F34" s="109">
        <f t="shared" si="0"/>
        <v>24</v>
      </c>
      <c r="H34" s="108" t="s">
        <v>203</v>
      </c>
      <c r="I34" s="96">
        <v>2.5</v>
      </c>
      <c r="J34" s="105"/>
      <c r="K34" s="97">
        <v>1</v>
      </c>
      <c r="L34" s="109">
        <f t="shared" si="1"/>
        <v>2.5</v>
      </c>
    </row>
    <row r="35" spans="2:12" ht="15">
      <c r="B35" s="108" t="s">
        <v>204</v>
      </c>
      <c r="C35" s="96">
        <v>24.8</v>
      </c>
      <c r="D35" s="96"/>
      <c r="E35" s="97">
        <v>1</v>
      </c>
      <c r="F35" s="109">
        <f t="shared" si="0"/>
        <v>24.8</v>
      </c>
      <c r="H35" s="108" t="s">
        <v>205</v>
      </c>
      <c r="I35" s="96">
        <v>2.55</v>
      </c>
      <c r="J35" s="66"/>
      <c r="K35" s="97">
        <v>1</v>
      </c>
      <c r="L35" s="109">
        <f t="shared" si="1"/>
        <v>2.55</v>
      </c>
    </row>
    <row r="36" spans="2:12" ht="15">
      <c r="B36" s="108" t="s">
        <v>206</v>
      </c>
      <c r="C36" s="96">
        <v>25.2</v>
      </c>
      <c r="D36" s="96"/>
      <c r="E36" s="97">
        <v>1</v>
      </c>
      <c r="F36" s="109">
        <f t="shared" si="0"/>
        <v>25.2</v>
      </c>
      <c r="H36" s="108" t="s">
        <v>207</v>
      </c>
      <c r="I36" s="96">
        <v>2.55</v>
      </c>
      <c r="J36" s="66"/>
      <c r="K36" s="97">
        <v>1</v>
      </c>
      <c r="L36" s="109">
        <f t="shared" si="1"/>
        <v>2.55</v>
      </c>
    </row>
    <row r="37" spans="2:12" ht="15">
      <c r="B37" s="108" t="s">
        <v>208</v>
      </c>
      <c r="C37" s="96">
        <v>26</v>
      </c>
      <c r="D37" s="96"/>
      <c r="E37" s="97">
        <v>1</v>
      </c>
      <c r="F37" s="109">
        <f t="shared" si="0"/>
        <v>26</v>
      </c>
      <c r="H37" s="108" t="s">
        <v>209</v>
      </c>
      <c r="I37" s="96">
        <v>2.55</v>
      </c>
      <c r="J37" s="66"/>
      <c r="K37" s="97">
        <v>1</v>
      </c>
      <c r="L37" s="109">
        <f t="shared" si="1"/>
        <v>2.55</v>
      </c>
    </row>
    <row r="38" spans="2:12" ht="15">
      <c r="B38" s="108" t="s">
        <v>210</v>
      </c>
      <c r="C38" s="96">
        <v>46</v>
      </c>
      <c r="D38" s="96"/>
      <c r="E38" s="97">
        <v>1</v>
      </c>
      <c r="F38" s="109">
        <f t="shared" si="0"/>
        <v>46</v>
      </c>
      <c r="H38" s="108" t="s">
        <v>211</v>
      </c>
      <c r="I38" s="96">
        <v>2.55</v>
      </c>
      <c r="J38" s="105"/>
      <c r="K38" s="97">
        <v>1</v>
      </c>
      <c r="L38" s="109">
        <f t="shared" si="1"/>
        <v>2.55</v>
      </c>
    </row>
    <row r="39" spans="2:12" ht="15">
      <c r="B39" s="111" t="s">
        <v>212</v>
      </c>
      <c r="C39" s="96">
        <v>29.8</v>
      </c>
      <c r="D39" s="96"/>
      <c r="E39" s="97">
        <v>1</v>
      </c>
      <c r="F39" s="109">
        <f t="shared" si="0"/>
        <v>29.8</v>
      </c>
      <c r="H39" s="108" t="s">
        <v>213</v>
      </c>
      <c r="I39" s="96">
        <v>2.55</v>
      </c>
      <c r="J39" s="66"/>
      <c r="K39" s="97">
        <v>1</v>
      </c>
      <c r="L39" s="109">
        <f t="shared" si="1"/>
        <v>2.55</v>
      </c>
    </row>
    <row r="40" spans="2:12" ht="15">
      <c r="B40" s="108" t="s">
        <v>214</v>
      </c>
      <c r="C40" s="96">
        <v>30</v>
      </c>
      <c r="D40" s="96"/>
      <c r="E40" s="97">
        <v>1</v>
      </c>
      <c r="F40" s="109">
        <f t="shared" si="0"/>
        <v>30</v>
      </c>
      <c r="H40" s="108" t="s">
        <v>215</v>
      </c>
      <c r="I40" s="96">
        <v>2.55</v>
      </c>
      <c r="J40" s="66"/>
      <c r="K40" s="97">
        <v>1</v>
      </c>
      <c r="L40" s="109">
        <f t="shared" si="1"/>
        <v>2.55</v>
      </c>
    </row>
    <row r="41" spans="2:12" ht="15">
      <c r="B41" s="108" t="s">
        <v>216</v>
      </c>
      <c r="C41" s="96">
        <v>31.5</v>
      </c>
      <c r="D41" s="96"/>
      <c r="E41" s="97">
        <v>1</v>
      </c>
      <c r="F41" s="109">
        <f t="shared" si="0"/>
        <v>31.5</v>
      </c>
      <c r="H41" s="108" t="s">
        <v>217</v>
      </c>
      <c r="I41" s="96">
        <v>2.55</v>
      </c>
      <c r="J41" s="66"/>
      <c r="K41" s="97">
        <v>1</v>
      </c>
      <c r="L41" s="109">
        <f t="shared" si="1"/>
        <v>2.55</v>
      </c>
    </row>
    <row r="42" spans="2:12" ht="15">
      <c r="B42" s="108" t="s">
        <v>218</v>
      </c>
      <c r="C42" s="96">
        <v>31.5</v>
      </c>
      <c r="D42" s="96"/>
      <c r="E42" s="97">
        <v>1</v>
      </c>
      <c r="F42" s="109">
        <f t="shared" si="0"/>
        <v>31.5</v>
      </c>
      <c r="H42" s="108" t="s">
        <v>219</v>
      </c>
      <c r="I42" s="96">
        <v>2.55</v>
      </c>
      <c r="J42" s="66"/>
      <c r="K42" s="97">
        <v>1</v>
      </c>
      <c r="L42" s="109">
        <f t="shared" si="1"/>
        <v>2.55</v>
      </c>
    </row>
    <row r="43" spans="2:12" ht="15">
      <c r="B43" s="108" t="s">
        <v>220</v>
      </c>
      <c r="C43" s="96">
        <v>33</v>
      </c>
      <c r="D43" s="96"/>
      <c r="E43" s="97">
        <v>1</v>
      </c>
      <c r="F43" s="109">
        <f t="shared" si="0"/>
        <v>33</v>
      </c>
      <c r="H43" s="108" t="s">
        <v>221</v>
      </c>
      <c r="I43" s="96">
        <v>2.55</v>
      </c>
      <c r="J43" s="66"/>
      <c r="K43" s="97">
        <v>1</v>
      </c>
      <c r="L43" s="109">
        <f t="shared" si="1"/>
        <v>2.55</v>
      </c>
    </row>
    <row r="44" spans="2:12" ht="15">
      <c r="B44" s="108" t="s">
        <v>222</v>
      </c>
      <c r="C44" s="96">
        <v>36</v>
      </c>
      <c r="D44" s="96"/>
      <c r="E44" s="97">
        <v>1</v>
      </c>
      <c r="F44" s="109">
        <f t="shared" si="0"/>
        <v>36</v>
      </c>
      <c r="H44" s="108" t="s">
        <v>223</v>
      </c>
      <c r="I44" s="96">
        <v>2.55</v>
      </c>
      <c r="J44" s="66"/>
      <c r="K44" s="97">
        <v>1</v>
      </c>
      <c r="L44" s="109">
        <f t="shared" si="1"/>
        <v>2.55</v>
      </c>
    </row>
    <row r="45" spans="2:12" ht="15">
      <c r="B45" s="108" t="s">
        <v>224</v>
      </c>
      <c r="C45" s="96">
        <v>37.8</v>
      </c>
      <c r="D45" s="96"/>
      <c r="E45" s="97">
        <v>1</v>
      </c>
      <c r="F45" s="109">
        <f t="shared" si="0"/>
        <v>37.8</v>
      </c>
      <c r="H45" s="108" t="s">
        <v>225</v>
      </c>
      <c r="I45" s="96">
        <v>2.55</v>
      </c>
      <c r="J45" s="66"/>
      <c r="K45" s="97">
        <v>1</v>
      </c>
      <c r="L45" s="109">
        <f t="shared" si="1"/>
        <v>2.55</v>
      </c>
    </row>
    <row r="46" spans="2:12" ht="15">
      <c r="B46" s="108" t="s">
        <v>226</v>
      </c>
      <c r="C46" s="96">
        <v>41.225</v>
      </c>
      <c r="D46" s="96"/>
      <c r="E46" s="97">
        <v>1</v>
      </c>
      <c r="F46" s="109">
        <f t="shared" si="0"/>
        <v>41.225</v>
      </c>
      <c r="H46" s="108" t="s">
        <v>227</v>
      </c>
      <c r="I46" s="96">
        <v>3</v>
      </c>
      <c r="J46" s="66"/>
      <c r="K46" s="97">
        <v>1</v>
      </c>
      <c r="L46" s="109">
        <f t="shared" si="1"/>
        <v>3</v>
      </c>
    </row>
    <row r="47" spans="2:12" ht="15">
      <c r="B47" s="108" t="s">
        <v>228</v>
      </c>
      <c r="C47" s="96">
        <v>42.5</v>
      </c>
      <c r="D47" s="96"/>
      <c r="E47" s="97">
        <v>1</v>
      </c>
      <c r="F47" s="109">
        <f t="shared" si="0"/>
        <v>42.5</v>
      </c>
      <c r="H47" s="108" t="s">
        <v>229</v>
      </c>
      <c r="I47" s="96">
        <v>3</v>
      </c>
      <c r="J47" s="66"/>
      <c r="K47" s="97">
        <v>1</v>
      </c>
      <c r="L47" s="109">
        <f t="shared" si="1"/>
        <v>3</v>
      </c>
    </row>
    <row r="48" spans="2:12" ht="15">
      <c r="B48" s="108" t="s">
        <v>230</v>
      </c>
      <c r="C48" s="96">
        <v>58</v>
      </c>
      <c r="D48" s="96"/>
      <c r="E48" s="97">
        <v>1</v>
      </c>
      <c r="F48" s="109">
        <f t="shared" si="0"/>
        <v>58</v>
      </c>
      <c r="H48" s="108" t="s">
        <v>231</v>
      </c>
      <c r="I48" s="96">
        <v>3</v>
      </c>
      <c r="J48" s="66"/>
      <c r="K48" s="97">
        <v>1</v>
      </c>
      <c r="L48" s="109">
        <f t="shared" si="1"/>
        <v>3</v>
      </c>
    </row>
    <row r="49" spans="2:12" ht="15">
      <c r="B49" s="108" t="s">
        <v>232</v>
      </c>
      <c r="C49" s="96">
        <v>48</v>
      </c>
      <c r="D49" s="96"/>
      <c r="E49" s="97">
        <v>1</v>
      </c>
      <c r="F49" s="109">
        <f t="shared" si="0"/>
        <v>48</v>
      </c>
      <c r="H49" s="108" t="s">
        <v>233</v>
      </c>
      <c r="I49" s="96">
        <v>3.3</v>
      </c>
      <c r="J49" s="66"/>
      <c r="K49" s="97">
        <v>1</v>
      </c>
      <c r="L49" s="109">
        <f t="shared" si="1"/>
        <v>3.3</v>
      </c>
    </row>
    <row r="50" spans="2:12" ht="15">
      <c r="B50" s="108" t="s">
        <v>234</v>
      </c>
      <c r="C50" s="96">
        <v>57</v>
      </c>
      <c r="D50" s="96"/>
      <c r="E50" s="97">
        <v>1</v>
      </c>
      <c r="F50" s="109">
        <f t="shared" si="0"/>
        <v>57</v>
      </c>
      <c r="H50" s="108" t="s">
        <v>235</v>
      </c>
      <c r="I50" s="96">
        <v>3.3</v>
      </c>
      <c r="J50" s="66"/>
      <c r="K50" s="97">
        <v>1</v>
      </c>
      <c r="L50" s="109">
        <f t="shared" si="1"/>
        <v>3.3</v>
      </c>
    </row>
    <row r="51" spans="2:12" ht="15">
      <c r="B51" s="108" t="s">
        <v>236</v>
      </c>
      <c r="C51" s="96">
        <v>59.5</v>
      </c>
      <c r="D51" s="96"/>
      <c r="E51" s="97">
        <v>1</v>
      </c>
      <c r="F51" s="109">
        <f t="shared" si="0"/>
        <v>59.5</v>
      </c>
      <c r="H51" s="108" t="s">
        <v>237</v>
      </c>
      <c r="I51" s="96">
        <v>3.4</v>
      </c>
      <c r="J51" s="66"/>
      <c r="K51" s="97">
        <v>1</v>
      </c>
      <c r="L51" s="109">
        <f t="shared" si="1"/>
        <v>3.4</v>
      </c>
    </row>
    <row r="52" spans="2:12" ht="15">
      <c r="B52" s="108" t="s">
        <v>238</v>
      </c>
      <c r="C52" s="96">
        <v>70.96</v>
      </c>
      <c r="D52" s="96"/>
      <c r="E52" s="97">
        <v>1</v>
      </c>
      <c r="F52" s="109">
        <f t="shared" si="0"/>
        <v>70.96</v>
      </c>
      <c r="H52" s="108" t="s">
        <v>239</v>
      </c>
      <c r="I52" s="96">
        <v>3.4</v>
      </c>
      <c r="J52" s="66"/>
      <c r="K52" s="97">
        <v>1</v>
      </c>
      <c r="L52" s="109">
        <f t="shared" si="1"/>
        <v>3.4</v>
      </c>
    </row>
    <row r="53" spans="2:12" ht="15">
      <c r="B53" s="111" t="s">
        <v>240</v>
      </c>
      <c r="C53" s="96">
        <v>27.25</v>
      </c>
      <c r="D53" s="66"/>
      <c r="E53" s="97">
        <v>1</v>
      </c>
      <c r="F53" s="109">
        <f t="shared" si="0"/>
        <v>27.25</v>
      </c>
      <c r="H53" s="108" t="s">
        <v>241</v>
      </c>
      <c r="I53" s="96">
        <v>3.4</v>
      </c>
      <c r="J53" s="66"/>
      <c r="K53" s="97">
        <v>1</v>
      </c>
      <c r="L53" s="109">
        <f t="shared" si="1"/>
        <v>3.4</v>
      </c>
    </row>
    <row r="54" spans="2:12" ht="15">
      <c r="B54" s="108" t="s">
        <v>242</v>
      </c>
      <c r="C54" s="96">
        <v>10</v>
      </c>
      <c r="D54" s="66"/>
      <c r="E54" s="97">
        <v>1</v>
      </c>
      <c r="F54" s="109">
        <f t="shared" si="0"/>
        <v>10</v>
      </c>
      <c r="H54" s="108" t="s">
        <v>243</v>
      </c>
      <c r="I54" s="96">
        <v>3.4</v>
      </c>
      <c r="J54" s="66"/>
      <c r="K54" s="97">
        <v>1</v>
      </c>
      <c r="L54" s="109">
        <f t="shared" si="1"/>
        <v>3.4</v>
      </c>
    </row>
    <row r="55" spans="2:12" ht="15">
      <c r="B55" s="242" t="s">
        <v>326</v>
      </c>
      <c r="C55" s="252">
        <f>SUM(C3:C54)</f>
        <v>1284.165</v>
      </c>
      <c r="D55" s="247"/>
      <c r="E55" s="249"/>
      <c r="F55" s="240">
        <f>SUM(F3:F54)</f>
        <v>1284.165</v>
      </c>
      <c r="H55" s="108" t="s">
        <v>244</v>
      </c>
      <c r="I55" s="96">
        <v>3.96</v>
      </c>
      <c r="J55" s="66"/>
      <c r="K55" s="97">
        <v>1</v>
      </c>
      <c r="L55" s="109">
        <f t="shared" si="1"/>
        <v>3.96</v>
      </c>
    </row>
    <row r="56" spans="2:12" ht="15">
      <c r="B56" s="242"/>
      <c r="C56" s="252"/>
      <c r="D56" s="248"/>
      <c r="E56" s="250"/>
      <c r="F56" s="240"/>
      <c r="H56" s="108" t="s">
        <v>246</v>
      </c>
      <c r="I56" s="96">
        <v>3.96</v>
      </c>
      <c r="J56" s="66"/>
      <c r="K56" s="97">
        <v>1</v>
      </c>
      <c r="L56" s="109">
        <f t="shared" si="1"/>
        <v>3.96</v>
      </c>
    </row>
    <row r="57" spans="2:12" ht="15">
      <c r="B57" s="157" t="s">
        <v>245</v>
      </c>
      <c r="C57" s="158">
        <v>25.95</v>
      </c>
      <c r="D57" s="66">
        <v>2013</v>
      </c>
      <c r="E57" s="97">
        <v>1</v>
      </c>
      <c r="F57" s="109">
        <f>C57*E57</f>
        <v>25.95</v>
      </c>
      <c r="H57" s="108" t="s">
        <v>248</v>
      </c>
      <c r="I57" s="96">
        <v>4.2</v>
      </c>
      <c r="J57" s="66"/>
      <c r="K57" s="97">
        <v>1</v>
      </c>
      <c r="L57" s="109">
        <f t="shared" si="1"/>
        <v>4.2</v>
      </c>
    </row>
    <row r="58" spans="2:12" ht="15">
      <c r="B58" s="157" t="s">
        <v>247</v>
      </c>
      <c r="C58" s="158">
        <v>36.9</v>
      </c>
      <c r="D58" s="66">
        <v>2013</v>
      </c>
      <c r="E58" s="97">
        <v>1</v>
      </c>
      <c r="F58" s="109">
        <f>C58*E58</f>
        <v>36.9</v>
      </c>
      <c r="H58" s="108" t="s">
        <v>250</v>
      </c>
      <c r="I58" s="96">
        <v>4.25</v>
      </c>
      <c r="J58" s="66"/>
      <c r="K58" s="97">
        <v>1</v>
      </c>
      <c r="L58" s="109">
        <f t="shared" si="1"/>
        <v>4.25</v>
      </c>
    </row>
    <row r="59" spans="2:12" ht="15">
      <c r="B59" s="157" t="s">
        <v>249</v>
      </c>
      <c r="C59" s="158">
        <v>14.8</v>
      </c>
      <c r="D59" s="66">
        <v>2013</v>
      </c>
      <c r="E59" s="97">
        <v>1</v>
      </c>
      <c r="F59" s="109">
        <f>C59*E59</f>
        <v>14.8</v>
      </c>
      <c r="H59" s="108" t="s">
        <v>251</v>
      </c>
      <c r="I59" s="96">
        <v>4.25</v>
      </c>
      <c r="J59" s="66"/>
      <c r="K59" s="97">
        <v>1</v>
      </c>
      <c r="L59" s="109">
        <f t="shared" si="1"/>
        <v>4.25</v>
      </c>
    </row>
    <row r="60" spans="2:12" ht="15">
      <c r="B60" s="157" t="s">
        <v>222</v>
      </c>
      <c r="C60" s="158">
        <v>19</v>
      </c>
      <c r="D60" s="66">
        <v>2013</v>
      </c>
      <c r="E60" s="97">
        <v>1</v>
      </c>
      <c r="F60" s="109">
        <f>C60*E60</f>
        <v>19</v>
      </c>
      <c r="H60" s="108" t="s">
        <v>253</v>
      </c>
      <c r="I60" s="96">
        <v>4.25</v>
      </c>
      <c r="J60" s="66"/>
      <c r="K60" s="97">
        <v>1</v>
      </c>
      <c r="L60" s="109">
        <f t="shared" si="1"/>
        <v>4.25</v>
      </c>
    </row>
    <row r="61" spans="2:12" ht="15">
      <c r="B61" s="157" t="s">
        <v>252</v>
      </c>
      <c r="C61" s="158">
        <v>11.5</v>
      </c>
      <c r="D61" s="66">
        <v>2013</v>
      </c>
      <c r="E61" s="97">
        <v>1</v>
      </c>
      <c r="F61" s="109">
        <f>C61*E61</f>
        <v>11.5</v>
      </c>
      <c r="H61" s="108" t="s">
        <v>255</v>
      </c>
      <c r="I61" s="96">
        <v>4.5</v>
      </c>
      <c r="J61" s="66"/>
      <c r="K61" s="97">
        <v>1</v>
      </c>
      <c r="L61" s="109">
        <f t="shared" si="1"/>
        <v>4.5</v>
      </c>
    </row>
    <row r="62" spans="2:12" ht="15">
      <c r="B62" s="157" t="s">
        <v>254</v>
      </c>
      <c r="C62" s="158">
        <v>51</v>
      </c>
      <c r="D62" s="66">
        <v>2013</v>
      </c>
      <c r="E62" s="97">
        <v>1</v>
      </c>
      <c r="F62" s="109">
        <f>C62*E62</f>
        <v>51</v>
      </c>
      <c r="H62" s="108" t="s">
        <v>256</v>
      </c>
      <c r="I62" s="96">
        <v>4.5</v>
      </c>
      <c r="J62" s="66"/>
      <c r="K62" s="97">
        <v>1</v>
      </c>
      <c r="L62" s="109">
        <f t="shared" si="1"/>
        <v>4.5</v>
      </c>
    </row>
    <row r="63" spans="2:12" ht="15">
      <c r="B63" s="244" t="s">
        <v>327</v>
      </c>
      <c r="C63" s="253">
        <f>C55+SUM(C57:C62)</f>
        <v>1443.315</v>
      </c>
      <c r="D63" s="247"/>
      <c r="E63" s="249"/>
      <c r="F63" s="254">
        <f>F55+SUM(F57:F62)</f>
        <v>1443.315</v>
      </c>
      <c r="H63" s="108" t="s">
        <v>258</v>
      </c>
      <c r="I63" s="96">
        <v>4.5</v>
      </c>
      <c r="J63" s="66"/>
      <c r="K63" s="97">
        <v>1</v>
      </c>
      <c r="L63" s="109">
        <f t="shared" si="1"/>
        <v>4.5</v>
      </c>
    </row>
    <row r="64" spans="2:12" ht="15">
      <c r="B64" s="244"/>
      <c r="C64" s="253"/>
      <c r="D64" s="248"/>
      <c r="E64" s="250"/>
      <c r="F64" s="254"/>
      <c r="H64" s="108" t="s">
        <v>260</v>
      </c>
      <c r="I64" s="96">
        <v>4.5</v>
      </c>
      <c r="J64" s="66"/>
      <c r="K64" s="97">
        <v>1</v>
      </c>
      <c r="L64" s="109">
        <f t="shared" si="1"/>
        <v>4.5</v>
      </c>
    </row>
    <row r="65" spans="2:12" ht="15">
      <c r="B65" s="159" t="s">
        <v>257</v>
      </c>
      <c r="C65" s="158">
        <v>42.55</v>
      </c>
      <c r="D65" s="98">
        <v>41699</v>
      </c>
      <c r="E65" s="97">
        <f>10/12</f>
        <v>0.8333333333333334</v>
      </c>
      <c r="F65" s="110">
        <f>C65*E65</f>
        <v>35.458333333333336</v>
      </c>
      <c r="H65" s="108" t="s">
        <v>262</v>
      </c>
      <c r="I65" s="96">
        <v>4.6</v>
      </c>
      <c r="J65" s="66"/>
      <c r="K65" s="97">
        <v>1</v>
      </c>
      <c r="L65" s="109">
        <f t="shared" si="1"/>
        <v>4.6</v>
      </c>
    </row>
    <row r="66" spans="2:12" ht="15">
      <c r="B66" s="159" t="s">
        <v>259</v>
      </c>
      <c r="C66" s="158">
        <v>62.5</v>
      </c>
      <c r="D66" s="98">
        <v>41699</v>
      </c>
      <c r="E66" s="97">
        <f>10/12</f>
        <v>0.8333333333333334</v>
      </c>
      <c r="F66" s="110">
        <f>C66*E66</f>
        <v>52.083333333333336</v>
      </c>
      <c r="H66" s="108" t="s">
        <v>264</v>
      </c>
      <c r="I66" s="96">
        <v>4.6</v>
      </c>
      <c r="J66" s="66"/>
      <c r="K66" s="97">
        <v>1</v>
      </c>
      <c r="L66" s="109">
        <f t="shared" si="1"/>
        <v>4.6</v>
      </c>
    </row>
    <row r="67" spans="2:12" ht="15">
      <c r="B67" s="159" t="s">
        <v>261</v>
      </c>
      <c r="C67" s="158">
        <v>22</v>
      </c>
      <c r="D67" s="98">
        <v>41699</v>
      </c>
      <c r="E67" s="97">
        <f>10/12</f>
        <v>0.8333333333333334</v>
      </c>
      <c r="F67" s="110">
        <f>C67*E67</f>
        <v>18.333333333333336</v>
      </c>
      <c r="H67" s="108" t="s">
        <v>265</v>
      </c>
      <c r="I67" s="96">
        <v>4.62</v>
      </c>
      <c r="J67" s="66"/>
      <c r="K67" s="97">
        <v>1</v>
      </c>
      <c r="L67" s="109">
        <f t="shared" si="1"/>
        <v>4.62</v>
      </c>
    </row>
    <row r="68" spans="2:12" ht="15">
      <c r="B68" s="159" t="s">
        <v>263</v>
      </c>
      <c r="C68" s="158">
        <v>40.9</v>
      </c>
      <c r="D68" s="98">
        <v>41821</v>
      </c>
      <c r="E68" s="97">
        <f>6/12</f>
        <v>0.5</v>
      </c>
      <c r="F68" s="110">
        <f>C68*E68</f>
        <v>20.45</v>
      </c>
      <c r="H68" s="108" t="s">
        <v>266</v>
      </c>
      <c r="I68" s="96">
        <v>4.8</v>
      </c>
      <c r="J68" s="66"/>
      <c r="K68" s="97">
        <v>1</v>
      </c>
      <c r="L68" s="109">
        <f aca="true" t="shared" si="2" ref="L68:L104">I68*K68</f>
        <v>4.8</v>
      </c>
    </row>
    <row r="69" spans="2:12" ht="15">
      <c r="B69" s="242" t="s">
        <v>328</v>
      </c>
      <c r="C69" s="238">
        <f>C63+SUM(C65:C68)</f>
        <v>1611.265</v>
      </c>
      <c r="D69" s="247"/>
      <c r="E69" s="247"/>
      <c r="F69" s="240">
        <f>F63+SUM(F65:F68)</f>
        <v>1569.64</v>
      </c>
      <c r="H69" s="108" t="s">
        <v>267</v>
      </c>
      <c r="I69" s="96">
        <v>4.8</v>
      </c>
      <c r="J69" s="66"/>
      <c r="K69" s="97">
        <v>1</v>
      </c>
      <c r="L69" s="109">
        <f t="shared" si="2"/>
        <v>4.8</v>
      </c>
    </row>
    <row r="70" spans="2:12" ht="15.75" thickBot="1">
      <c r="B70" s="245"/>
      <c r="C70" s="239"/>
      <c r="D70" s="251"/>
      <c r="E70" s="251"/>
      <c r="F70" s="246"/>
      <c r="H70" s="108" t="s">
        <v>268</v>
      </c>
      <c r="I70" s="96">
        <v>4.95</v>
      </c>
      <c r="J70" s="66"/>
      <c r="K70" s="97">
        <v>1</v>
      </c>
      <c r="L70" s="109">
        <f t="shared" si="2"/>
        <v>4.95</v>
      </c>
    </row>
    <row r="71" spans="8:12" ht="15">
      <c r="H71" s="108" t="s">
        <v>269</v>
      </c>
      <c r="I71" s="96">
        <v>4.98</v>
      </c>
      <c r="J71" s="66"/>
      <c r="K71" s="97">
        <v>1</v>
      </c>
      <c r="L71" s="109">
        <f t="shared" si="2"/>
        <v>4.98</v>
      </c>
    </row>
    <row r="72" spans="2:12" ht="15">
      <c r="B72" s="70"/>
      <c r="C72" s="73"/>
      <c r="D72" s="71"/>
      <c r="E72" s="72"/>
      <c r="H72" s="108" t="s">
        <v>270</v>
      </c>
      <c r="I72" s="96">
        <v>4.99</v>
      </c>
      <c r="J72" s="66"/>
      <c r="K72" s="97">
        <v>1</v>
      </c>
      <c r="L72" s="109">
        <f t="shared" si="2"/>
        <v>4.99</v>
      </c>
    </row>
    <row r="73" spans="2:12" ht="15">
      <c r="B73" s="70"/>
      <c r="C73" s="73"/>
      <c r="D73" s="71"/>
      <c r="H73" s="108" t="s">
        <v>271</v>
      </c>
      <c r="I73" s="96">
        <v>4.99</v>
      </c>
      <c r="J73" s="66"/>
      <c r="K73" s="97">
        <v>1</v>
      </c>
      <c r="L73" s="109">
        <f t="shared" si="2"/>
        <v>4.99</v>
      </c>
    </row>
    <row r="74" spans="2:12" ht="15">
      <c r="B74" s="70"/>
      <c r="C74" s="73"/>
      <c r="D74" s="71"/>
      <c r="H74" s="108" t="s">
        <v>272</v>
      </c>
      <c r="I74" s="96">
        <v>4.99</v>
      </c>
      <c r="J74" s="66"/>
      <c r="K74" s="97">
        <v>1</v>
      </c>
      <c r="L74" s="109">
        <f t="shared" si="2"/>
        <v>4.99</v>
      </c>
    </row>
    <row r="75" spans="8:12" ht="15">
      <c r="H75" s="108" t="s">
        <v>273</v>
      </c>
      <c r="I75" s="96">
        <v>5</v>
      </c>
      <c r="J75" s="66"/>
      <c r="K75" s="97">
        <v>1</v>
      </c>
      <c r="L75" s="109">
        <f t="shared" si="2"/>
        <v>5</v>
      </c>
    </row>
    <row r="76" spans="2:12" ht="15">
      <c r="B76" s="76"/>
      <c r="C76" s="77"/>
      <c r="D76" s="71"/>
      <c r="H76" s="108" t="s">
        <v>274</v>
      </c>
      <c r="I76" s="96">
        <v>5</v>
      </c>
      <c r="J76" s="66"/>
      <c r="K76" s="97">
        <v>1</v>
      </c>
      <c r="L76" s="109">
        <f t="shared" si="2"/>
        <v>5</v>
      </c>
    </row>
    <row r="77" spans="2:12" ht="15">
      <c r="B77" s="70"/>
      <c r="C77" s="73"/>
      <c r="D77" s="71"/>
      <c r="H77" s="108" t="s">
        <v>275</v>
      </c>
      <c r="I77" s="96">
        <v>5.1</v>
      </c>
      <c r="J77" s="66"/>
      <c r="K77" s="97">
        <v>1</v>
      </c>
      <c r="L77" s="109">
        <f t="shared" si="2"/>
        <v>5.1</v>
      </c>
    </row>
    <row r="78" spans="2:12" ht="15">
      <c r="B78" s="70"/>
      <c r="C78" s="73"/>
      <c r="D78" s="71"/>
      <c r="H78" s="108" t="s">
        <v>276</v>
      </c>
      <c r="I78" s="96">
        <v>5.82</v>
      </c>
      <c r="J78" s="66"/>
      <c r="K78" s="97">
        <v>1</v>
      </c>
      <c r="L78" s="109">
        <f t="shared" si="2"/>
        <v>5.82</v>
      </c>
    </row>
    <row r="79" spans="2:12" ht="15">
      <c r="B79" s="70"/>
      <c r="C79" s="73"/>
      <c r="D79" s="71"/>
      <c r="H79" s="108" t="s">
        <v>277</v>
      </c>
      <c r="I79" s="96">
        <v>5.94</v>
      </c>
      <c r="J79" s="66"/>
      <c r="K79" s="97">
        <v>1</v>
      </c>
      <c r="L79" s="109">
        <f t="shared" si="2"/>
        <v>5.94</v>
      </c>
    </row>
    <row r="80" spans="8:12" ht="15">
      <c r="H80" s="108" t="s">
        <v>278</v>
      </c>
      <c r="I80" s="96">
        <v>5.94</v>
      </c>
      <c r="J80" s="66"/>
      <c r="K80" s="97">
        <v>1</v>
      </c>
      <c r="L80" s="109">
        <f t="shared" si="2"/>
        <v>5.94</v>
      </c>
    </row>
    <row r="81" spans="8:12" ht="15">
      <c r="H81" s="108" t="s">
        <v>279</v>
      </c>
      <c r="I81" s="96">
        <v>5.95</v>
      </c>
      <c r="J81" s="66"/>
      <c r="K81" s="97">
        <v>1</v>
      </c>
      <c r="L81" s="109">
        <f t="shared" si="2"/>
        <v>5.95</v>
      </c>
    </row>
    <row r="82" spans="8:12" ht="15">
      <c r="H82" s="108" t="s">
        <v>280</v>
      </c>
      <c r="I82" s="96">
        <v>6</v>
      </c>
      <c r="J82" s="66"/>
      <c r="K82" s="97">
        <v>1</v>
      </c>
      <c r="L82" s="109">
        <f t="shared" si="2"/>
        <v>6</v>
      </c>
    </row>
    <row r="83" spans="8:12" ht="15">
      <c r="H83" s="108" t="s">
        <v>281</v>
      </c>
      <c r="I83" s="96">
        <v>6</v>
      </c>
      <c r="J83" s="66"/>
      <c r="K83" s="97">
        <v>1</v>
      </c>
      <c r="L83" s="109">
        <f t="shared" si="2"/>
        <v>6</v>
      </c>
    </row>
    <row r="84" spans="8:12" ht="15">
      <c r="H84" s="108" t="s">
        <v>282</v>
      </c>
      <c r="I84" s="96">
        <v>6.45</v>
      </c>
      <c r="J84" s="66"/>
      <c r="K84" s="97">
        <v>1</v>
      </c>
      <c r="L84" s="109">
        <f t="shared" si="2"/>
        <v>6.45</v>
      </c>
    </row>
    <row r="85" spans="8:12" ht="15">
      <c r="H85" s="108" t="s">
        <v>283</v>
      </c>
      <c r="I85" s="96">
        <v>6.75</v>
      </c>
      <c r="J85" s="66"/>
      <c r="K85" s="97">
        <v>1</v>
      </c>
      <c r="L85" s="109">
        <f t="shared" si="2"/>
        <v>6.75</v>
      </c>
    </row>
    <row r="86" spans="8:12" ht="15">
      <c r="H86" s="108" t="s">
        <v>284</v>
      </c>
      <c r="I86" s="96">
        <v>6.8</v>
      </c>
      <c r="J86" s="66"/>
      <c r="K86" s="97">
        <v>1</v>
      </c>
      <c r="L86" s="109">
        <f t="shared" si="2"/>
        <v>6.8</v>
      </c>
    </row>
    <row r="87" spans="8:12" ht="15">
      <c r="H87" s="108" t="s">
        <v>285</v>
      </c>
      <c r="I87" s="96">
        <v>6.8</v>
      </c>
      <c r="J87" s="66"/>
      <c r="K87" s="97">
        <v>1</v>
      </c>
      <c r="L87" s="109">
        <f t="shared" si="2"/>
        <v>6.8</v>
      </c>
    </row>
    <row r="88" spans="8:12" ht="15">
      <c r="H88" s="108" t="s">
        <v>286</v>
      </c>
      <c r="I88" s="96">
        <v>7.4</v>
      </c>
      <c r="J88" s="66"/>
      <c r="K88" s="97">
        <v>1</v>
      </c>
      <c r="L88" s="109">
        <f t="shared" si="2"/>
        <v>7.4</v>
      </c>
    </row>
    <row r="89" spans="8:12" ht="15">
      <c r="H89" s="108" t="s">
        <v>287</v>
      </c>
      <c r="I89" s="96">
        <v>7.5</v>
      </c>
      <c r="J89" s="66"/>
      <c r="K89" s="97">
        <v>1</v>
      </c>
      <c r="L89" s="109">
        <f t="shared" si="2"/>
        <v>7.5</v>
      </c>
    </row>
    <row r="90" spans="8:12" ht="15">
      <c r="H90" s="108" t="s">
        <v>288</v>
      </c>
      <c r="I90" s="96">
        <v>7.5</v>
      </c>
      <c r="J90" s="66"/>
      <c r="K90" s="97">
        <v>1</v>
      </c>
      <c r="L90" s="109">
        <f t="shared" si="2"/>
        <v>7.5</v>
      </c>
    </row>
    <row r="91" spans="8:12" ht="15">
      <c r="H91" s="108" t="s">
        <v>289</v>
      </c>
      <c r="I91" s="96">
        <v>7.5</v>
      </c>
      <c r="J91" s="66"/>
      <c r="K91" s="97">
        <v>1</v>
      </c>
      <c r="L91" s="109">
        <f t="shared" si="2"/>
        <v>7.5</v>
      </c>
    </row>
    <row r="92" spans="8:12" ht="15">
      <c r="H92" s="108" t="s">
        <v>290</v>
      </c>
      <c r="I92" s="96">
        <v>7.65</v>
      </c>
      <c r="J92" s="66"/>
      <c r="K92" s="97">
        <v>1</v>
      </c>
      <c r="L92" s="109">
        <f t="shared" si="2"/>
        <v>7.65</v>
      </c>
    </row>
    <row r="93" spans="8:12" ht="15">
      <c r="H93" s="108" t="s">
        <v>291</v>
      </c>
      <c r="I93" s="96">
        <v>7.65</v>
      </c>
      <c r="J93" s="66"/>
      <c r="K93" s="97">
        <v>1</v>
      </c>
      <c r="L93" s="109">
        <f t="shared" si="2"/>
        <v>7.65</v>
      </c>
    </row>
    <row r="94" spans="8:12" ht="15">
      <c r="H94" s="108" t="s">
        <v>292</v>
      </c>
      <c r="I94" s="96">
        <v>7.65</v>
      </c>
      <c r="J94" s="66"/>
      <c r="K94" s="97">
        <v>1</v>
      </c>
      <c r="L94" s="109">
        <f t="shared" si="2"/>
        <v>7.65</v>
      </c>
    </row>
    <row r="95" spans="8:12" ht="15">
      <c r="H95" s="108" t="s">
        <v>293</v>
      </c>
      <c r="I95" s="96">
        <v>8.4</v>
      </c>
      <c r="J95" s="66"/>
      <c r="K95" s="97">
        <v>1</v>
      </c>
      <c r="L95" s="109">
        <f t="shared" si="2"/>
        <v>8.4</v>
      </c>
    </row>
    <row r="96" spans="8:12" ht="15">
      <c r="H96" s="108" t="s">
        <v>294</v>
      </c>
      <c r="I96" s="96">
        <v>8.5</v>
      </c>
      <c r="J96" s="66"/>
      <c r="K96" s="97">
        <v>1</v>
      </c>
      <c r="L96" s="109">
        <f t="shared" si="2"/>
        <v>8.5</v>
      </c>
    </row>
    <row r="97" spans="8:12" ht="15">
      <c r="H97" s="108" t="s">
        <v>295</v>
      </c>
      <c r="I97" s="96">
        <v>8.5</v>
      </c>
      <c r="J97" s="66"/>
      <c r="K97" s="97">
        <v>1</v>
      </c>
      <c r="L97" s="109">
        <f t="shared" si="2"/>
        <v>8.5</v>
      </c>
    </row>
    <row r="98" spans="8:12" ht="15">
      <c r="H98" s="108" t="s">
        <v>296</v>
      </c>
      <c r="I98" s="96">
        <v>8.5</v>
      </c>
      <c r="J98" s="66"/>
      <c r="K98" s="97">
        <v>1</v>
      </c>
      <c r="L98" s="109">
        <f t="shared" si="2"/>
        <v>8.5</v>
      </c>
    </row>
    <row r="99" spans="8:12" ht="15">
      <c r="H99" s="108" t="s">
        <v>297</v>
      </c>
      <c r="I99" s="96">
        <v>9</v>
      </c>
      <c r="J99" s="66"/>
      <c r="K99" s="97">
        <v>1</v>
      </c>
      <c r="L99" s="109">
        <f t="shared" si="2"/>
        <v>9</v>
      </c>
    </row>
    <row r="100" spans="8:12" ht="15">
      <c r="H100" s="108" t="s">
        <v>298</v>
      </c>
      <c r="I100" s="96">
        <v>9.2</v>
      </c>
      <c r="J100" s="66"/>
      <c r="K100" s="97">
        <v>1</v>
      </c>
      <c r="L100" s="109">
        <f t="shared" si="2"/>
        <v>9.2</v>
      </c>
    </row>
    <row r="101" spans="8:12" ht="15">
      <c r="H101" s="108" t="s">
        <v>299</v>
      </c>
      <c r="I101" s="96">
        <v>9.35</v>
      </c>
      <c r="J101" s="66"/>
      <c r="K101" s="97">
        <v>1</v>
      </c>
      <c r="L101" s="109">
        <f t="shared" si="2"/>
        <v>9.35</v>
      </c>
    </row>
    <row r="102" spans="8:12" ht="15">
      <c r="H102" s="108" t="s">
        <v>300</v>
      </c>
      <c r="I102" s="96">
        <v>9.99</v>
      </c>
      <c r="J102" s="66"/>
      <c r="K102" s="97">
        <v>1</v>
      </c>
      <c r="L102" s="109">
        <f t="shared" si="2"/>
        <v>9.99</v>
      </c>
    </row>
    <row r="103" spans="8:16" ht="15">
      <c r="H103" s="111" t="s">
        <v>301</v>
      </c>
      <c r="I103" s="96">
        <v>6.9</v>
      </c>
      <c r="J103" s="66"/>
      <c r="K103" s="97">
        <v>1</v>
      </c>
      <c r="L103" s="109">
        <f t="shared" si="2"/>
        <v>6.9</v>
      </c>
      <c r="M103" s="74"/>
      <c r="N103" s="74"/>
      <c r="O103" s="74"/>
      <c r="P103" s="74"/>
    </row>
    <row r="104" spans="8:16" ht="15">
      <c r="H104" s="112" t="s">
        <v>302</v>
      </c>
      <c r="I104" s="66">
        <v>6</v>
      </c>
      <c r="J104" s="66"/>
      <c r="K104" s="97">
        <v>1</v>
      </c>
      <c r="L104" s="109">
        <f t="shared" si="2"/>
        <v>6</v>
      </c>
      <c r="M104" s="102"/>
      <c r="N104" s="74"/>
      <c r="O104" s="74"/>
      <c r="P104" s="74"/>
    </row>
    <row r="105" spans="8:16" ht="15">
      <c r="H105" s="242" t="s">
        <v>326</v>
      </c>
      <c r="I105" s="238">
        <f>SUM(I3:I104)</f>
        <v>401.45299999999986</v>
      </c>
      <c r="J105" s="106"/>
      <c r="K105" s="107"/>
      <c r="L105" s="240">
        <f>SUM(L3:L104)</f>
        <v>401.45299999999986</v>
      </c>
      <c r="M105" s="75"/>
      <c r="N105" s="74"/>
      <c r="O105" s="74"/>
      <c r="P105" s="74"/>
    </row>
    <row r="106" spans="8:16" ht="15">
      <c r="H106" s="242"/>
      <c r="I106" s="238"/>
      <c r="J106" s="106"/>
      <c r="K106" s="107"/>
      <c r="L106" s="240"/>
      <c r="M106" s="75"/>
      <c r="N106" s="74"/>
      <c r="O106" s="74"/>
      <c r="P106" s="74"/>
    </row>
    <row r="107" spans="8:16" ht="15">
      <c r="H107" s="157" t="s">
        <v>303</v>
      </c>
      <c r="I107" s="158">
        <v>0.5</v>
      </c>
      <c r="J107" s="66">
        <v>2013</v>
      </c>
      <c r="K107" s="107">
        <v>1</v>
      </c>
      <c r="L107" s="114">
        <f>I107*K107</f>
        <v>0.5</v>
      </c>
      <c r="M107" s="75"/>
      <c r="N107" s="74"/>
      <c r="O107" s="74"/>
      <c r="P107" s="74"/>
    </row>
    <row r="108" spans="8:16" ht="15">
      <c r="H108" s="157" t="s">
        <v>304</v>
      </c>
      <c r="I108" s="158">
        <v>0.4</v>
      </c>
      <c r="J108" s="66">
        <v>2013</v>
      </c>
      <c r="K108" s="107">
        <v>1</v>
      </c>
      <c r="L108" s="114">
        <f aca="true" t="shared" si="3" ref="L108:L123">I108*K108</f>
        <v>0.4</v>
      </c>
      <c r="M108" s="75"/>
      <c r="N108" s="74"/>
      <c r="O108" s="74"/>
      <c r="P108" s="74"/>
    </row>
    <row r="109" spans="8:16" ht="15">
      <c r="H109" s="157" t="s">
        <v>305</v>
      </c>
      <c r="I109" s="158">
        <v>3.4</v>
      </c>
      <c r="J109" s="66">
        <v>2013</v>
      </c>
      <c r="K109" s="107">
        <v>1</v>
      </c>
      <c r="L109" s="114">
        <f t="shared" si="3"/>
        <v>3.4</v>
      </c>
      <c r="M109" s="75"/>
      <c r="N109" s="74"/>
      <c r="O109" s="74"/>
      <c r="P109" s="74"/>
    </row>
    <row r="110" spans="8:16" ht="15">
      <c r="H110" s="157" t="s">
        <v>306</v>
      </c>
      <c r="I110" s="158">
        <v>4.99</v>
      </c>
      <c r="J110" s="66">
        <v>2013</v>
      </c>
      <c r="K110" s="107">
        <v>1</v>
      </c>
      <c r="L110" s="114">
        <f t="shared" si="3"/>
        <v>4.99</v>
      </c>
      <c r="M110" s="75"/>
      <c r="N110" s="74"/>
      <c r="O110" s="74"/>
      <c r="P110" s="74"/>
    </row>
    <row r="111" spans="8:16" ht="15">
      <c r="H111" s="157" t="s">
        <v>307</v>
      </c>
      <c r="I111" s="158">
        <v>9</v>
      </c>
      <c r="J111" s="66">
        <v>2013</v>
      </c>
      <c r="K111" s="107">
        <v>1</v>
      </c>
      <c r="L111" s="114">
        <f t="shared" si="3"/>
        <v>9</v>
      </c>
      <c r="M111" s="75"/>
      <c r="N111" s="74"/>
      <c r="O111" s="74"/>
      <c r="P111" s="74"/>
    </row>
    <row r="112" spans="8:16" ht="15">
      <c r="H112" s="157" t="s">
        <v>308</v>
      </c>
      <c r="I112" s="158">
        <v>3.6</v>
      </c>
      <c r="J112" s="66">
        <v>2013</v>
      </c>
      <c r="K112" s="107">
        <v>1</v>
      </c>
      <c r="L112" s="114">
        <f t="shared" si="3"/>
        <v>3.6</v>
      </c>
      <c r="M112" s="75"/>
      <c r="N112" s="74"/>
      <c r="O112" s="74"/>
      <c r="P112" s="74"/>
    </row>
    <row r="113" spans="8:16" ht="15">
      <c r="H113" s="157" t="s">
        <v>309</v>
      </c>
      <c r="I113" s="158">
        <v>3.9</v>
      </c>
      <c r="J113" s="66">
        <v>2013</v>
      </c>
      <c r="K113" s="107">
        <v>1</v>
      </c>
      <c r="L113" s="114">
        <f t="shared" si="3"/>
        <v>3.9</v>
      </c>
      <c r="M113" s="75"/>
      <c r="N113" s="74"/>
      <c r="O113" s="74"/>
      <c r="P113" s="74"/>
    </row>
    <row r="114" spans="8:16" ht="15">
      <c r="H114" s="157" t="s">
        <v>310</v>
      </c>
      <c r="I114" s="158">
        <v>8.75</v>
      </c>
      <c r="J114" s="66">
        <v>2013</v>
      </c>
      <c r="K114" s="107">
        <v>1</v>
      </c>
      <c r="L114" s="114">
        <f t="shared" si="3"/>
        <v>8.75</v>
      </c>
      <c r="M114" s="75"/>
      <c r="N114" s="74"/>
      <c r="O114" s="74"/>
      <c r="P114" s="74"/>
    </row>
    <row r="115" spans="8:12" ht="15">
      <c r="H115" s="157" t="s">
        <v>311</v>
      </c>
      <c r="I115" s="158">
        <v>8.28</v>
      </c>
      <c r="J115" s="66">
        <v>2013</v>
      </c>
      <c r="K115" s="107">
        <v>1</v>
      </c>
      <c r="L115" s="114">
        <f t="shared" si="3"/>
        <v>8.28</v>
      </c>
    </row>
    <row r="116" spans="8:12" ht="15">
      <c r="H116" s="157" t="s">
        <v>312</v>
      </c>
      <c r="I116" s="158">
        <v>4</v>
      </c>
      <c r="J116" s="66">
        <v>2013</v>
      </c>
      <c r="K116" s="107">
        <v>1</v>
      </c>
      <c r="L116" s="114">
        <f t="shared" si="3"/>
        <v>4</v>
      </c>
    </row>
    <row r="117" spans="8:12" ht="15">
      <c r="H117" s="157" t="s">
        <v>313</v>
      </c>
      <c r="I117" s="158">
        <v>4</v>
      </c>
      <c r="J117" s="66">
        <v>2013</v>
      </c>
      <c r="K117" s="107">
        <v>1</v>
      </c>
      <c r="L117" s="114">
        <f t="shared" si="3"/>
        <v>4</v>
      </c>
    </row>
    <row r="118" spans="8:12" ht="15">
      <c r="H118" s="157" t="s">
        <v>314</v>
      </c>
      <c r="I118" s="158">
        <v>5</v>
      </c>
      <c r="J118" s="66">
        <v>2013</v>
      </c>
      <c r="K118" s="107">
        <v>1</v>
      </c>
      <c r="L118" s="114">
        <f t="shared" si="3"/>
        <v>5</v>
      </c>
    </row>
    <row r="119" spans="8:12" ht="15">
      <c r="H119" s="157" t="s">
        <v>315</v>
      </c>
      <c r="I119" s="158">
        <v>3.95</v>
      </c>
      <c r="J119" s="66">
        <v>2013</v>
      </c>
      <c r="K119" s="107">
        <v>1</v>
      </c>
      <c r="L119" s="114">
        <f t="shared" si="3"/>
        <v>3.95</v>
      </c>
    </row>
    <row r="120" spans="8:12" ht="15">
      <c r="H120" s="157" t="s">
        <v>316</v>
      </c>
      <c r="I120" s="158">
        <v>3</v>
      </c>
      <c r="J120" s="66">
        <v>2013</v>
      </c>
      <c r="K120" s="107">
        <v>1</v>
      </c>
      <c r="L120" s="114">
        <f t="shared" si="3"/>
        <v>3</v>
      </c>
    </row>
    <row r="121" spans="8:12" ht="15">
      <c r="H121" s="157" t="s">
        <v>317</v>
      </c>
      <c r="I121" s="158">
        <v>9</v>
      </c>
      <c r="J121" s="66">
        <v>2013</v>
      </c>
      <c r="K121" s="107">
        <v>1</v>
      </c>
      <c r="L121" s="114">
        <f t="shared" si="3"/>
        <v>9</v>
      </c>
    </row>
    <row r="122" spans="8:12" ht="15">
      <c r="H122" s="157" t="s">
        <v>318</v>
      </c>
      <c r="I122" s="158">
        <v>9</v>
      </c>
      <c r="J122" s="66">
        <v>2013</v>
      </c>
      <c r="K122" s="107">
        <v>1</v>
      </c>
      <c r="L122" s="114">
        <f t="shared" si="3"/>
        <v>9</v>
      </c>
    </row>
    <row r="123" spans="8:12" ht="15">
      <c r="H123" s="157" t="s">
        <v>319</v>
      </c>
      <c r="I123" s="158">
        <v>5.82</v>
      </c>
      <c r="J123" s="66">
        <v>2013</v>
      </c>
      <c r="K123" s="107">
        <v>1</v>
      </c>
      <c r="L123" s="114">
        <f t="shared" si="3"/>
        <v>5.82</v>
      </c>
    </row>
    <row r="124" spans="8:13" ht="12.75">
      <c r="H124" s="244" t="s">
        <v>327</v>
      </c>
      <c r="I124" s="243">
        <f>I105+SUM(I107:I123)</f>
        <v>488.0429999999999</v>
      </c>
      <c r="J124" s="68"/>
      <c r="K124" s="97"/>
      <c r="L124" s="240">
        <f>L105+SUM(L107:L123)</f>
        <v>488.0429999999999</v>
      </c>
      <c r="M124" s="103"/>
    </row>
    <row r="125" spans="8:13" ht="12.75">
      <c r="H125" s="244"/>
      <c r="I125" s="243"/>
      <c r="J125" s="68"/>
      <c r="K125" s="97"/>
      <c r="L125" s="240"/>
      <c r="M125" s="103"/>
    </row>
    <row r="126" spans="8:12" ht="15">
      <c r="H126" s="159" t="s">
        <v>320</v>
      </c>
      <c r="I126" s="158">
        <v>3.6</v>
      </c>
      <c r="J126" s="98">
        <v>41699</v>
      </c>
      <c r="K126" s="97">
        <f>10/12</f>
        <v>0.8333333333333334</v>
      </c>
      <c r="L126" s="109">
        <f>I126*K126</f>
        <v>3</v>
      </c>
    </row>
    <row r="127" spans="8:12" ht="15">
      <c r="H127" s="159" t="s">
        <v>321</v>
      </c>
      <c r="I127" s="158">
        <v>1.8</v>
      </c>
      <c r="J127" s="98">
        <v>41699</v>
      </c>
      <c r="K127" s="97">
        <f>10/12</f>
        <v>0.8333333333333334</v>
      </c>
      <c r="L127" s="109">
        <f>I127*K127</f>
        <v>1.5</v>
      </c>
    </row>
    <row r="128" spans="8:13" ht="15">
      <c r="H128" s="159" t="s">
        <v>322</v>
      </c>
      <c r="I128" s="158">
        <v>6</v>
      </c>
      <c r="J128" s="98">
        <v>41699</v>
      </c>
      <c r="K128" s="97">
        <f>10/12</f>
        <v>0.8333333333333334</v>
      </c>
      <c r="L128" s="109">
        <f>I128*K128</f>
        <v>5</v>
      </c>
      <c r="M128" s="104"/>
    </row>
    <row r="129" spans="8:12" ht="15">
      <c r="H129" s="159" t="s">
        <v>323</v>
      </c>
      <c r="I129" s="158">
        <v>4.25</v>
      </c>
      <c r="J129" s="98">
        <v>41791</v>
      </c>
      <c r="K129" s="97">
        <f>7/12</f>
        <v>0.5833333333333334</v>
      </c>
      <c r="L129" s="109">
        <f>I129*K129</f>
        <v>2.479166666666667</v>
      </c>
    </row>
    <row r="130" spans="8:13" ht="15">
      <c r="H130" s="159" t="s">
        <v>324</v>
      </c>
      <c r="I130" s="158">
        <v>2.5</v>
      </c>
      <c r="J130" s="98">
        <v>41791</v>
      </c>
      <c r="K130" s="97">
        <f>7/12</f>
        <v>0.5833333333333334</v>
      </c>
      <c r="L130" s="109">
        <f>I130*K130</f>
        <v>1.4583333333333335</v>
      </c>
      <c r="M130" s="104"/>
    </row>
    <row r="131" spans="8:13" ht="15">
      <c r="H131" s="159" t="s">
        <v>325</v>
      </c>
      <c r="I131" s="158">
        <v>4.999</v>
      </c>
      <c r="J131" s="98">
        <v>41821</v>
      </c>
      <c r="K131" s="97">
        <f>6/12</f>
        <v>0.5</v>
      </c>
      <c r="L131" s="109">
        <f>I131*K131</f>
        <v>2.4995</v>
      </c>
      <c r="M131" s="104"/>
    </row>
    <row r="132" spans="8:12" ht="15" customHeight="1">
      <c r="H132" s="236" t="s">
        <v>328</v>
      </c>
      <c r="I132" s="238">
        <f>I124+SUM(I126:I131)</f>
        <v>511.1919999999999</v>
      </c>
      <c r="J132" s="68"/>
      <c r="K132" s="66"/>
      <c r="L132" s="240">
        <f>L124+SUM(L126:L131)</f>
        <v>503.9799999999999</v>
      </c>
    </row>
    <row r="133" spans="8:12" ht="13.5" thickBot="1">
      <c r="H133" s="237"/>
      <c r="I133" s="239"/>
      <c r="J133" s="113"/>
      <c r="K133" s="113"/>
      <c r="L133" s="241"/>
    </row>
    <row r="134" spans="10:11" ht="12.75">
      <c r="J134" s="99"/>
      <c r="K134" s="99"/>
    </row>
    <row r="135" s="100" customFormat="1" ht="12.75">
      <c r="J135" s="101"/>
    </row>
  </sheetData>
  <sheetProtection/>
  <mergeCells count="24">
    <mergeCell ref="B69:B70"/>
    <mergeCell ref="C69:C70"/>
    <mergeCell ref="F69:F70"/>
    <mergeCell ref="D55:D56"/>
    <mergeCell ref="E55:E56"/>
    <mergeCell ref="D63:D64"/>
    <mergeCell ref="E63:E64"/>
    <mergeCell ref="D69:D70"/>
    <mergeCell ref="E69:E70"/>
    <mergeCell ref="B55:B56"/>
    <mergeCell ref="C55:C56"/>
    <mergeCell ref="F55:F56"/>
    <mergeCell ref="B63:B64"/>
    <mergeCell ref="C63:C64"/>
    <mergeCell ref="F63:F64"/>
    <mergeCell ref="H132:H133"/>
    <mergeCell ref="I132:I133"/>
    <mergeCell ref="L132:L133"/>
    <mergeCell ref="H105:H106"/>
    <mergeCell ref="I105:I106"/>
    <mergeCell ref="L105:L106"/>
    <mergeCell ref="I124:I125"/>
    <mergeCell ref="H124:H125"/>
    <mergeCell ref="L124:L1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8"/>
  <sheetViews>
    <sheetView zoomScalePageLayoutView="0" workbookViewId="0" topLeftCell="A1">
      <selection activeCell="J18" sqref="J18"/>
    </sheetView>
  </sheetViews>
  <sheetFormatPr defaultColWidth="9.140625" defaultRowHeight="15"/>
  <cols>
    <col min="3" max="3" width="17.28125" style="0" customWidth="1"/>
    <col min="4" max="4" width="17.57421875" style="0" customWidth="1"/>
    <col min="5" max="5" width="16.140625" style="0" customWidth="1"/>
  </cols>
  <sheetData>
    <row r="2" spans="2:5" ht="18.75">
      <c r="B2" s="115" t="s">
        <v>337</v>
      </c>
      <c r="C2" s="116"/>
      <c r="D2" s="116"/>
      <c r="E2" s="116"/>
    </row>
    <row r="3" spans="2:5" ht="15.75" thickBot="1">
      <c r="B3" s="117"/>
      <c r="C3" s="117"/>
      <c r="D3" s="117"/>
      <c r="E3" s="117"/>
    </row>
    <row r="4" spans="2:5" ht="15">
      <c r="B4" s="118"/>
      <c r="C4" s="119" t="s">
        <v>332</v>
      </c>
      <c r="D4" s="119" t="s">
        <v>333</v>
      </c>
      <c r="E4" s="120" t="s">
        <v>334</v>
      </c>
    </row>
    <row r="5" spans="2:5" ht="15">
      <c r="B5" s="121" t="s">
        <v>335</v>
      </c>
      <c r="C5" s="122">
        <f>RoI!F69</f>
        <v>1569.64</v>
      </c>
      <c r="D5" s="122">
        <f>RoI!L132</f>
        <v>503.9799999999999</v>
      </c>
      <c r="E5" s="123">
        <f>SUM(C5:D5)</f>
        <v>2073.62</v>
      </c>
    </row>
    <row r="6" spans="2:5" ht="15">
      <c r="B6" s="121" t="s">
        <v>336</v>
      </c>
      <c r="C6" s="122">
        <f>NI!F44</f>
        <v>590.4166666666666</v>
      </c>
      <c r="D6" s="122">
        <f>NI!M118</f>
        <v>95.26323333333333</v>
      </c>
      <c r="E6" s="123">
        <f>SUM(C6:D6)</f>
        <v>685.6799</v>
      </c>
    </row>
    <row r="7" spans="2:5" ht="15.75" thickBot="1">
      <c r="B7" s="134" t="s">
        <v>334</v>
      </c>
      <c r="C7" s="135">
        <f>SUM(C5:C6)</f>
        <v>2160.056666666667</v>
      </c>
      <c r="D7" s="135">
        <f>SUM(D5:D6)</f>
        <v>599.2432333333333</v>
      </c>
      <c r="E7" s="136">
        <f>SUM(C7:D7)</f>
        <v>2759.2999</v>
      </c>
    </row>
    <row r="8" spans="2:5" ht="15.75" thickBot="1">
      <c r="B8" s="137" t="s">
        <v>338</v>
      </c>
      <c r="C8" s="138"/>
      <c r="D8" s="138"/>
      <c r="E8" s="139">
        <f>ROUND(E5/E7,2)</f>
        <v>0.75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2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9.140625" style="164" customWidth="1"/>
    <col min="2" max="2" width="107.7109375" style="164" customWidth="1"/>
    <col min="3" max="16384" width="9.140625" style="164" customWidth="1"/>
  </cols>
  <sheetData>
    <row r="2" ht="116.25">
      <c r="B2" s="165" t="s">
        <v>339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Assist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Kenny Dane</dc:creator>
  <cp:keywords/>
  <dc:description/>
  <cp:lastModifiedBy>Maeve Kennedy</cp:lastModifiedBy>
  <dcterms:created xsi:type="dcterms:W3CDTF">2013-03-13T11:13:11Z</dcterms:created>
  <dcterms:modified xsi:type="dcterms:W3CDTF">2013-05-14T10:20:50Z</dcterms:modified>
  <cp:category/>
  <cp:version/>
  <cp:contentType/>
  <cp:contentStatus/>
</cp:coreProperties>
</file>