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tabRatio="464" activeTab="0"/>
  </bookViews>
  <sheets>
    <sheet name="Summary" sheetId="1" r:id="rId1"/>
    <sheet name="NI Wind" sheetId="2" r:id="rId2"/>
    <sheet name="RoI Wind" sheetId="3" r:id="rId3"/>
  </sheets>
  <definedNames/>
  <calcPr fullCalcOnLoad="1"/>
</workbook>
</file>

<file path=xl/comments2.xml><?xml version="1.0" encoding="utf-8"?>
<comments xmlns="http://schemas.openxmlformats.org/spreadsheetml/2006/main">
  <authors>
    <author>Felicity Marks</author>
    <author>AHenning</author>
  </authors>
  <commentList>
    <comment ref="J3" authorId="0">
      <text>
        <r>
          <rPr>
            <b/>
            <sz val="9"/>
            <rFont val="Tahoma"/>
            <family val="2"/>
          </rPr>
          <t>Dates provided by NIE</t>
        </r>
      </text>
    </comment>
    <comment ref="H10" authorId="1">
      <text>
        <r>
          <rPr>
            <b/>
            <sz val="8"/>
            <rFont val="Tahoma"/>
            <family val="2"/>
          </rPr>
          <t>No longer generating since April 2010
Decommissioned (1MW)</t>
        </r>
        <r>
          <rPr>
            <sz val="8"/>
            <rFont val="Tahoma"/>
            <family val="2"/>
          </rPr>
          <t xml:space="preserve">
</t>
        </r>
      </text>
    </comment>
    <comment ref="H34" authorId="1">
      <text>
        <r>
          <rPr>
            <b/>
            <sz val="8"/>
            <rFont val="Tahoma"/>
            <family val="2"/>
          </rPr>
          <t>No longer generating since April 2010
Decommissioned (1MW)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<sst xmlns="http://schemas.openxmlformats.org/spreadsheetml/2006/main" count="324" uniqueCount="305">
  <si>
    <t>ROI</t>
  </si>
  <si>
    <t>Name (In-market)</t>
  </si>
  <si>
    <t>MEC (MW)</t>
  </si>
  <si>
    <t>Time Weighted Capacity</t>
  </si>
  <si>
    <t>Name (Non-market)</t>
  </si>
  <si>
    <t>Ballywater (2)</t>
  </si>
  <si>
    <t>Lios na Carraige (1)</t>
  </si>
  <si>
    <t>Dromdeeveen (1)</t>
  </si>
  <si>
    <t>Owenstown (1)</t>
  </si>
  <si>
    <t>Kingsmountain (2)</t>
  </si>
  <si>
    <t>Anarget (2)</t>
  </si>
  <si>
    <t>Culliagh (1)</t>
  </si>
  <si>
    <t>Tullow Mushroom Growers Ltd (1)</t>
  </si>
  <si>
    <t>Meenachullalan (1)</t>
  </si>
  <si>
    <t>Mienvee (2)</t>
  </si>
  <si>
    <t>Carnsore (1)</t>
  </si>
  <si>
    <t>Donaghmede Fr Collins Park</t>
  </si>
  <si>
    <t>Rathcahill (1)</t>
  </si>
  <si>
    <t>Moneenatieve (2)</t>
  </si>
  <si>
    <t>Moanmore (1)</t>
  </si>
  <si>
    <t>Glackmore Hill (2)</t>
  </si>
  <si>
    <t>Meentycat (2)</t>
  </si>
  <si>
    <t>Dundalk IT (1)</t>
  </si>
  <si>
    <t>Beam Hill (1)</t>
  </si>
  <si>
    <t>Country Crest (1)</t>
  </si>
  <si>
    <t>Corkermore (1)</t>
  </si>
  <si>
    <t>Glackmore Hill (1)</t>
  </si>
  <si>
    <t>Golagh (1)</t>
  </si>
  <si>
    <t>Mienvee (1)</t>
  </si>
  <si>
    <t>Cark (1)</t>
  </si>
  <si>
    <t>Burtonport Harbour (1)</t>
  </si>
  <si>
    <t>Gartnaneane I &amp; II</t>
  </si>
  <si>
    <t>Inverin (Knock South) (2)</t>
  </si>
  <si>
    <t>Grouse Lodge (1)</t>
  </si>
  <si>
    <t>Inis Mean (1)</t>
  </si>
  <si>
    <t>Ballincollig Hill (1)</t>
  </si>
  <si>
    <t>Spion Kop (1)</t>
  </si>
  <si>
    <t>Tursillagh (1)</t>
  </si>
  <si>
    <t>Glackmore Hill (3)</t>
  </si>
  <si>
    <t>Muingnaminnane (1)</t>
  </si>
  <si>
    <t>Cuillalea (2)</t>
  </si>
  <si>
    <t>Castledockrell (4)</t>
  </si>
  <si>
    <t>Beale Hill (1)</t>
  </si>
  <si>
    <t>Dromdeeveen (2)</t>
  </si>
  <si>
    <t>Beallough (1)</t>
  </si>
  <si>
    <t>Tournafulla (2)</t>
  </si>
  <si>
    <t>Cronelea Upper (2)</t>
  </si>
  <si>
    <t>Coomacheo (2)</t>
  </si>
  <si>
    <t>Dunmore (1)</t>
  </si>
  <si>
    <t>Raheen Barr (1)</t>
  </si>
  <si>
    <t>Crocane (1)</t>
  </si>
  <si>
    <t>Booltiagh (1)</t>
  </si>
  <si>
    <t>Mount Eagle (2)</t>
  </si>
  <si>
    <t>Glanta Commons (1)</t>
  </si>
  <si>
    <t>Anarget (1)</t>
  </si>
  <si>
    <t>Carrigcannon (1)</t>
  </si>
  <si>
    <t>Castledockrell (2)</t>
  </si>
  <si>
    <t>Castledockrell (1)</t>
  </si>
  <si>
    <t>Lenanavea/Burren (1)</t>
  </si>
  <si>
    <t>Richfield (1)</t>
  </si>
  <si>
    <t>Curraghgraigue (2)</t>
  </si>
  <si>
    <t>Gortahile (1)</t>
  </si>
  <si>
    <t>Meenanilta (2)</t>
  </si>
  <si>
    <t>Knockawarriga (1)</t>
  </si>
  <si>
    <t>Carrons (2)</t>
  </si>
  <si>
    <t>Kingsmountain (1)</t>
  </si>
  <si>
    <t>Dunmore (2)</t>
  </si>
  <si>
    <t>Bawnmore (1)</t>
  </si>
  <si>
    <t>Carrons (1)</t>
  </si>
  <si>
    <t>Mountain Lodge (1)</t>
  </si>
  <si>
    <t>Killybegs (1)</t>
  </si>
  <si>
    <t>Arklow Bank (1)</t>
  </si>
  <si>
    <t>Shannagh (1)</t>
  </si>
  <si>
    <t>Taurbeg (1)</t>
  </si>
  <si>
    <t>Cronelea Upper (1)</t>
  </si>
  <si>
    <t>Dromada (1)</t>
  </si>
  <si>
    <t>Lenanavea (2)</t>
  </si>
  <si>
    <t>Glanlee (1)</t>
  </si>
  <si>
    <t>Carrig (1)</t>
  </si>
  <si>
    <t>Coomagearlahy (3)</t>
  </si>
  <si>
    <t>Mace Upper (1)</t>
  </si>
  <si>
    <t>Ballywater (1)</t>
  </si>
  <si>
    <t>Ballinlough (1)</t>
  </si>
  <si>
    <t>Sorne Hill (1)</t>
  </si>
  <si>
    <t>Ballinveny (1)</t>
  </si>
  <si>
    <t>Glenough (1)</t>
  </si>
  <si>
    <t>Meenanilta (1)</t>
  </si>
  <si>
    <t>Lisheen (1a)</t>
  </si>
  <si>
    <t>Curraghgraigue (1)</t>
  </si>
  <si>
    <t>Clahane (1)</t>
  </si>
  <si>
    <t>Beale (2)</t>
  </si>
  <si>
    <t>Coomacheo (1)</t>
  </si>
  <si>
    <t>Coreen (1)</t>
  </si>
  <si>
    <t>Coomagearlahy (1)</t>
  </si>
  <si>
    <t>Mountain Lodge (2)</t>
  </si>
  <si>
    <t>Garvagh (1a)</t>
  </si>
  <si>
    <t>Slievereagh (1)</t>
  </si>
  <si>
    <t>Ratrussan (1a)</t>
  </si>
  <si>
    <t>Castledockrell (3)</t>
  </si>
  <si>
    <t>Boggeragh (1)</t>
  </si>
  <si>
    <t>Inverin (Knock South) (1)</t>
  </si>
  <si>
    <t>Derrybrien (1)</t>
  </si>
  <si>
    <t>Cuillalea (1)</t>
  </si>
  <si>
    <t>Meentycat (1)</t>
  </si>
  <si>
    <t>Meenadreen (1)</t>
  </si>
  <si>
    <t>subtotal:</t>
  </si>
  <si>
    <t>Black Banks (1)</t>
  </si>
  <si>
    <t>Ballycadden (2)</t>
  </si>
  <si>
    <t>Carrane Hill (1)</t>
  </si>
  <si>
    <t>Ballycadden (1)</t>
  </si>
  <si>
    <t>Moneenatieve (1)</t>
  </si>
  <si>
    <t>Carrowleagh (1)</t>
  </si>
  <si>
    <t>Beenageeha (1)</t>
  </si>
  <si>
    <t>Caherdowney (1)</t>
  </si>
  <si>
    <t>Meenkeeragh (1)</t>
  </si>
  <si>
    <t>Lisheen (1b)</t>
  </si>
  <si>
    <t>Skehanagh (1)</t>
  </si>
  <si>
    <t>Gibbet Hill (1)</t>
  </si>
  <si>
    <t>Lahanaght Hill (1)</t>
  </si>
  <si>
    <t>Glanta Commons (2a)</t>
  </si>
  <si>
    <t>Rahora (1)</t>
  </si>
  <si>
    <t>Total</t>
  </si>
  <si>
    <t>Kilvinane (1)</t>
  </si>
  <si>
    <t>Cronelea (2)</t>
  </si>
  <si>
    <t>In-Market</t>
  </si>
  <si>
    <t>Reenascreena (1)</t>
  </si>
  <si>
    <t>Garracummer (1)</t>
  </si>
  <si>
    <t>WEDcross (1)</t>
  </si>
  <si>
    <t>Killavoy (1)</t>
  </si>
  <si>
    <t>Seltanaveeny (1)</t>
  </si>
  <si>
    <t>Ratrussan (1b)</t>
  </si>
  <si>
    <t>Skrine (1)</t>
  </si>
  <si>
    <t>Cappagh White (1)</t>
  </si>
  <si>
    <t>Currabwee (1)</t>
  </si>
  <si>
    <t>Knocknagoum (1) formerly Maghanknockane (1)</t>
  </si>
  <si>
    <t>Corrie Mountain (1)</t>
  </si>
  <si>
    <t>Knocknagoum (1)</t>
  </si>
  <si>
    <t>Drumlough Hill (1)</t>
  </si>
  <si>
    <t>Knocknagoum (1) formerly Muingnatee (1)</t>
  </si>
  <si>
    <t>Geevagh (1)</t>
  </si>
  <si>
    <t>Cronalaght (1)</t>
  </si>
  <si>
    <t>Cronelea (1)</t>
  </si>
  <si>
    <t>Greenoge (1) / Kilbranish</t>
  </si>
  <si>
    <t>Lurganboy (1)</t>
  </si>
  <si>
    <t>Kilronan (1)</t>
  </si>
  <si>
    <t>Crockahenny (1)</t>
  </si>
  <si>
    <t>Mount Eagle (1)</t>
  </si>
  <si>
    <t>Mountain Lodge (3)</t>
  </si>
  <si>
    <t>Milane Hill (1)</t>
  </si>
  <si>
    <t>Largan Hill (1)</t>
  </si>
  <si>
    <t>Coomatallin (1)</t>
  </si>
  <si>
    <t>Lackan (1)</t>
  </si>
  <si>
    <t>Ballymartin (1)</t>
  </si>
  <si>
    <t>Bellacorick (1)</t>
  </si>
  <si>
    <t>Richfield (2)</t>
  </si>
  <si>
    <t>Black Banks (2)</t>
  </si>
  <si>
    <t>Tursillagh (2)</t>
  </si>
  <si>
    <t>Sorne Hill (2)</t>
  </si>
  <si>
    <t>Knockastanna (1)</t>
  </si>
  <si>
    <t>Mullananalt (1)</t>
  </si>
  <si>
    <t>Tournafulla (1)</t>
  </si>
  <si>
    <t>Loughderryduff (1)</t>
  </si>
  <si>
    <t>Altagowlan (1)</t>
  </si>
  <si>
    <t>Sonnagh Old (1)</t>
  </si>
  <si>
    <t>Glanta Commons (2)</t>
  </si>
  <si>
    <t>Kealkil (Curraglass) (1)</t>
  </si>
  <si>
    <t>Raheen Barr (2)</t>
  </si>
  <si>
    <t>Coomagearlahy (2)</t>
  </si>
  <si>
    <t>Tullynamoyle (1)</t>
  </si>
  <si>
    <t>Flughland (1)</t>
  </si>
  <si>
    <t>Gneeves (1)</t>
  </si>
  <si>
    <t>Drumlough Hill (2)</t>
  </si>
  <si>
    <t>Meenanilta (3)</t>
  </si>
  <si>
    <t>Carrowleagh (1) formerly Ounagh Hill (1)</t>
  </si>
  <si>
    <t>Clydaghroe (1)</t>
  </si>
  <si>
    <t>Ballyduff (1)</t>
  </si>
  <si>
    <t>Ballaman (Kennystown) (1)</t>
  </si>
  <si>
    <t>Roosky (1)</t>
  </si>
  <si>
    <t>Ballynancoran (1)</t>
  </si>
  <si>
    <t>Knocknalour (1)</t>
  </si>
  <si>
    <t>Leabeg (1)</t>
  </si>
  <si>
    <t>Sorne Hill Single Turbine (Enros)</t>
  </si>
  <si>
    <t>Three Trees (1)</t>
  </si>
  <si>
    <t>Liskeran (1)</t>
  </si>
  <si>
    <t>Killin Hill (1)</t>
  </si>
  <si>
    <t>Templederry (1)</t>
  </si>
  <si>
    <t>Knockaneden (1)</t>
  </si>
  <si>
    <t>Booltiagh (2)</t>
  </si>
  <si>
    <t>Booltiagh (3)</t>
  </si>
  <si>
    <t>Garranereagh (1)</t>
  </si>
  <si>
    <t>Coomatallin (2)</t>
  </si>
  <si>
    <t>Kilvinane (2)</t>
  </si>
  <si>
    <t>Ballymartin (2)</t>
  </si>
  <si>
    <t>Kilbranish (1) formerly Greenoge (2)</t>
  </si>
  <si>
    <t>Caherlevoy (1)</t>
  </si>
  <si>
    <t>Holyford (1)</t>
  </si>
  <si>
    <t>Crowinstown Great (1)</t>
  </si>
  <si>
    <t>In Market Wind</t>
  </si>
  <si>
    <t>Name</t>
  </si>
  <si>
    <t>CONNECTION DATE</t>
  </si>
  <si>
    <t>Lendrum's Bridge</t>
  </si>
  <si>
    <t>Altahullion</t>
  </si>
  <si>
    <t>Snugborough</t>
  </si>
  <si>
    <t>Tappaghan</t>
  </si>
  <si>
    <t>Callagheen</t>
  </si>
  <si>
    <t>Altahullion 2</t>
  </si>
  <si>
    <t>Slieve Rushen 2</t>
  </si>
  <si>
    <t>Total @ End of 2008</t>
  </si>
  <si>
    <t>Slieve Divena 1</t>
  </si>
  <si>
    <t>Garves</t>
  </si>
  <si>
    <t>Gruig</t>
  </si>
  <si>
    <t>Tappaghan 2 Ext</t>
  </si>
  <si>
    <t>Total @ End of 2009</t>
  </si>
  <si>
    <t>Hunters Hill</t>
  </si>
  <si>
    <t>Crockagarran</t>
  </si>
  <si>
    <t>Total @ End of 2010</t>
  </si>
  <si>
    <t>Screggagh</t>
  </si>
  <si>
    <t>Curryfree</t>
  </si>
  <si>
    <t>Slieve Kirk</t>
  </si>
  <si>
    <t>Total @ End of 2011</t>
  </si>
  <si>
    <t>Church Hill</t>
  </si>
  <si>
    <t>Crighshane</t>
  </si>
  <si>
    <t>Crockagarron Ext</t>
  </si>
  <si>
    <t>Carrickatane</t>
  </si>
  <si>
    <t>Total @ End of 2012</t>
  </si>
  <si>
    <t>Glenconway</t>
  </si>
  <si>
    <t>Carn Hill</t>
  </si>
  <si>
    <t>Altahullion 3</t>
  </si>
  <si>
    <t>Thornog</t>
  </si>
  <si>
    <t>Seegronan</t>
  </si>
  <si>
    <t>Tullynageer</t>
  </si>
  <si>
    <t>Total @ End of 2013</t>
  </si>
  <si>
    <t>Out Of Market Wind</t>
  </si>
  <si>
    <t>Corkey</t>
  </si>
  <si>
    <t>Rigged Hill</t>
  </si>
  <si>
    <t>Elliots Hill</t>
  </si>
  <si>
    <t>Bessy Bell</t>
  </si>
  <si>
    <t>Owenreagh</t>
  </si>
  <si>
    <t>Slievenahanagan</t>
  </si>
  <si>
    <t xml:space="preserve">CARHILL FARM EGGS </t>
  </si>
  <si>
    <t>Bin Mountain</t>
  </si>
  <si>
    <t>Lough Hill</t>
  </si>
  <si>
    <t>Wolf Bog</t>
  </si>
  <si>
    <t>Connaught Windfarm</t>
  </si>
  <si>
    <t xml:space="preserve">Dullaghy Road, Garvagh, </t>
  </si>
  <si>
    <t>Bessy Bell 2</t>
  </si>
  <si>
    <t>Lendrums Bridge ECO</t>
  </si>
  <si>
    <t>River Road, Draperstown, Magherafelt, BT45 7JF</t>
  </si>
  <si>
    <t>H&amp;A Mechanical Services,</t>
  </si>
  <si>
    <t>Owenreagh 2</t>
  </si>
  <si>
    <t>Waste Transfer Station, Ballo Drive Bangor</t>
  </si>
  <si>
    <t>Skea Gen</t>
  </si>
  <si>
    <t>Ballyhenry</t>
  </si>
  <si>
    <t>Magheragar One</t>
  </si>
  <si>
    <t>Whitehead Golf Club</t>
  </si>
  <si>
    <t>Maddybenny Farm</t>
  </si>
  <si>
    <t>Baranailt</t>
  </si>
  <si>
    <t>Lakeview Farm</t>
  </si>
  <si>
    <t>Hatch the Wind</t>
  </si>
  <si>
    <t>Screeby West</t>
  </si>
  <si>
    <t>Slievenahanagan (Decomissioned)</t>
  </si>
  <si>
    <t>Minerstown Farm</t>
  </si>
  <si>
    <t>Carn Depot, Carn Industrial Estate, Craigavon</t>
  </si>
  <si>
    <t>Kinnego Marina, Oxford Island, Lurgan</t>
  </si>
  <si>
    <t>Currie Engineering Wind Turbie</t>
  </si>
  <si>
    <t>Lough Moss Leisure Centre</t>
  </si>
  <si>
    <t>St Patricks Renewable Energy</t>
  </si>
  <si>
    <t>Water Sports Centre</t>
  </si>
  <si>
    <t>Byrne Fish</t>
  </si>
  <si>
    <t>Gransha Farm 2</t>
  </si>
  <si>
    <t>Site Farland</t>
  </si>
  <si>
    <t>Site 209</t>
  </si>
  <si>
    <t>Rapid International</t>
  </si>
  <si>
    <t>Oakdene Diary</t>
  </si>
  <si>
    <t>Ladyhill Wind Turbine</t>
  </si>
  <si>
    <t>Collins Wind Station</t>
  </si>
  <si>
    <t>Clontyfinnan Rd, Ballymoney</t>
  </si>
  <si>
    <t>Rossglass Rd South, Killough, Downpatrick</t>
  </si>
  <si>
    <t>Cahore Road, Draperstown</t>
  </si>
  <si>
    <t>Knockagh Wind Turbine, Knockagh Rd, Newtownabbey</t>
  </si>
  <si>
    <t>Lagangreen Road, Dromore</t>
  </si>
  <si>
    <t>Loughdurance Wind Turbine</t>
  </si>
  <si>
    <t>Redhouse Wind</t>
  </si>
  <si>
    <t>SI Energy, 1 Davies Road, Newtownstewart</t>
  </si>
  <si>
    <t>Caugheys Road, Dromore</t>
  </si>
  <si>
    <t>BCCC Mehaffy Wind Turbine</t>
  </si>
  <si>
    <t>Alan Campbell Wind Turbine</t>
  </si>
  <si>
    <t>Ballymack Wind Turbine</t>
  </si>
  <si>
    <t>Mountain Lane 1 Wind Turbine</t>
  </si>
  <si>
    <t xml:space="preserve">Dunbreen Turbine (Weld Tech Ltd) </t>
  </si>
  <si>
    <t>Ballyknock Gaia</t>
  </si>
  <si>
    <t>Reynolds Wind Turbine</t>
  </si>
  <si>
    <t>Willie More Wind Turbine</t>
  </si>
  <si>
    <t>J&amp;K Quinn, DRUMENNY ROAD 131</t>
  </si>
  <si>
    <t xml:space="preserve">Alan McCay Wind </t>
  </si>
  <si>
    <t>Lisglass</t>
  </si>
  <si>
    <t>Clondermot</t>
  </si>
  <si>
    <t>Creagh</t>
  </si>
  <si>
    <t>In Market</t>
  </si>
  <si>
    <t>Non Market</t>
  </si>
  <si>
    <t>NI</t>
  </si>
  <si>
    <t>Weighting</t>
  </si>
  <si>
    <t>Target connection date           (blank means already connected)</t>
  </si>
  <si>
    <t>Target connection date               (blank means already connected)</t>
  </si>
  <si>
    <t xml:space="preserve">Total Farms at end of 2013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</si>
</sst>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"/>
    <numFmt numFmtId="168" formatCode="0.0000000"/>
    <numFmt numFmtId="169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7" fillId="0" borderId="0" xfId="57" applyFont="1" applyAlignment="1">
      <alignment/>
      <protection/>
    </xf>
    <xf numFmtId="0" fontId="47" fillId="0" borderId="0" xfId="0" applyFont="1" applyAlignment="1">
      <alignment/>
    </xf>
    <xf numFmtId="0" fontId="9" fillId="0" borderId="10" xfId="58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0" fontId="9" fillId="0" borderId="10" xfId="58" applyFont="1" applyFill="1" applyBorder="1" applyAlignment="1">
      <alignment/>
      <protection/>
    </xf>
    <xf numFmtId="0" fontId="10" fillId="0" borderId="0" xfId="0" applyFont="1" applyAlignment="1">
      <alignment/>
    </xf>
    <xf numFmtId="165" fontId="10" fillId="0" borderId="11" xfId="0" applyNumberFormat="1" applyFont="1" applyFill="1" applyBorder="1" applyAlignment="1">
      <alignment horizontal="center" vertical="center"/>
    </xf>
    <xf numFmtId="17" fontId="10" fillId="0" borderId="11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9" fontId="10" fillId="0" borderId="11" xfId="6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9" fontId="47" fillId="0" borderId="11" xfId="61" applyFont="1" applyFill="1" applyBorder="1" applyAlignment="1">
      <alignment horizontal="center"/>
    </xf>
    <xf numFmtId="165" fontId="13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 vertical="center"/>
    </xf>
    <xf numFmtId="0" fontId="10" fillId="0" borderId="13" xfId="15" applyFont="1" applyFill="1" applyBorder="1" applyAlignment="1">
      <alignment horizontal="left" vertical="center"/>
      <protection/>
    </xf>
    <xf numFmtId="49" fontId="10" fillId="0" borderId="13" xfId="15" applyNumberFormat="1" applyFont="1" applyFill="1" applyBorder="1" applyAlignment="1">
      <alignment horizontal="left" vertical="center"/>
      <protection/>
    </xf>
    <xf numFmtId="49" fontId="10" fillId="0" borderId="13" xfId="0" applyNumberFormat="1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0" fontId="47" fillId="0" borderId="0" xfId="0" applyFont="1" applyBorder="1" applyAlignment="1">
      <alignment/>
    </xf>
    <xf numFmtId="9" fontId="47" fillId="0" borderId="11" xfId="61" applyFont="1" applyBorder="1" applyAlignment="1">
      <alignment/>
    </xf>
    <xf numFmtId="166" fontId="13" fillId="0" borderId="11" xfId="0" applyNumberFormat="1" applyFont="1" applyFill="1" applyBorder="1" applyAlignment="1">
      <alignment horizontal="center" vertical="center"/>
    </xf>
    <xf numFmtId="9" fontId="47" fillId="0" borderId="11" xfId="61" applyFont="1" applyFill="1" applyBorder="1" applyAlignment="1">
      <alignment/>
    </xf>
    <xf numFmtId="0" fontId="13" fillId="0" borderId="13" xfId="0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166" fontId="13" fillId="34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0" borderId="0" xfId="57" applyFont="1" applyFill="1" applyAlignment="1">
      <alignment wrapText="1"/>
      <protection/>
    </xf>
    <xf numFmtId="0" fontId="9" fillId="0" borderId="15" xfId="58" applyFont="1" applyFill="1" applyBorder="1" applyAlignment="1">
      <alignment/>
      <protection/>
    </xf>
    <xf numFmtId="0" fontId="9" fillId="0" borderId="15" xfId="58" applyFont="1" applyFill="1" applyBorder="1" applyAlignment="1">
      <alignment horizontal="right"/>
      <protection/>
    </xf>
    <xf numFmtId="0" fontId="8" fillId="0" borderId="11" xfId="58" applyFont="1" applyFill="1" applyBorder="1" applyAlignment="1">
      <alignment horizontal="right"/>
      <protection/>
    </xf>
    <xf numFmtId="0" fontId="9" fillId="0" borderId="11" xfId="58" applyFont="1" applyFill="1" applyBorder="1" applyAlignment="1">
      <alignment horizontal="right"/>
      <protection/>
    </xf>
    <xf numFmtId="14" fontId="10" fillId="0" borderId="11" xfId="58" applyNumberFormat="1" applyFont="1" applyFill="1" applyBorder="1" applyAlignment="1">
      <alignment horizontal="right"/>
      <protection/>
    </xf>
    <xf numFmtId="1" fontId="9" fillId="0" borderId="11" xfId="58" applyNumberFormat="1" applyFont="1" applyFill="1" applyBorder="1" applyAlignment="1">
      <alignment horizontal="right"/>
      <protection/>
    </xf>
    <xf numFmtId="22" fontId="48" fillId="0" borderId="11" xfId="58" applyNumberFormat="1" applyFont="1" applyFill="1" applyBorder="1" applyAlignment="1">
      <alignment horizontal="right"/>
      <protection/>
    </xf>
    <xf numFmtId="14" fontId="47" fillId="0" borderId="11" xfId="56" applyNumberFormat="1" applyFont="1" applyFill="1" applyBorder="1">
      <alignment/>
      <protection/>
    </xf>
    <xf numFmtId="0" fontId="47" fillId="0" borderId="11" xfId="56" applyFont="1" applyFill="1" applyBorder="1">
      <alignment/>
      <protection/>
    </xf>
    <xf numFmtId="0" fontId="9" fillId="35" borderId="16" xfId="58" applyFont="1" applyFill="1" applyBorder="1" applyAlignment="1">
      <alignment horizontal="center" wrapText="1"/>
      <protection/>
    </xf>
    <xf numFmtId="0" fontId="9" fillId="35" borderId="17" xfId="58" applyFont="1" applyFill="1" applyBorder="1" applyAlignment="1">
      <alignment horizontal="center" wrapText="1"/>
      <protection/>
    </xf>
    <xf numFmtId="0" fontId="9" fillId="35" borderId="18" xfId="58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/>
      <protection/>
    </xf>
    <xf numFmtId="0" fontId="47" fillId="0" borderId="13" xfId="57" applyFont="1" applyBorder="1" applyAlignment="1">
      <alignment horizontal="right"/>
      <protection/>
    </xf>
    <xf numFmtId="0" fontId="9" fillId="0" borderId="13" xfId="58" applyFont="1" applyFill="1" applyBorder="1" applyAlignment="1">
      <alignment/>
      <protection/>
    </xf>
    <xf numFmtId="0" fontId="49" fillId="0" borderId="13" xfId="58" applyFont="1" applyFill="1" applyBorder="1" applyAlignment="1">
      <alignment horizontal="center"/>
      <protection/>
    </xf>
    <xf numFmtId="9" fontId="8" fillId="0" borderId="11" xfId="61" applyFont="1" applyFill="1" applyBorder="1" applyAlignment="1">
      <alignment horizontal="right"/>
    </xf>
    <xf numFmtId="9" fontId="9" fillId="0" borderId="11" xfId="61" applyFont="1" applyFill="1" applyBorder="1" applyAlignment="1">
      <alignment horizontal="right"/>
    </xf>
    <xf numFmtId="9" fontId="48" fillId="0" borderId="11" xfId="61" applyFont="1" applyFill="1" applyBorder="1" applyAlignment="1">
      <alignment horizontal="right"/>
    </xf>
    <xf numFmtId="2" fontId="8" fillId="0" borderId="19" xfId="58" applyNumberFormat="1" applyFont="1" applyFill="1" applyBorder="1" applyAlignment="1">
      <alignment horizontal="right"/>
      <protection/>
    </xf>
    <xf numFmtId="2" fontId="9" fillId="0" borderId="19" xfId="58" applyNumberFormat="1" applyFont="1" applyFill="1" applyBorder="1" applyAlignment="1">
      <alignment horizontal="right"/>
      <protection/>
    </xf>
    <xf numFmtId="2" fontId="10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2" fontId="47" fillId="0" borderId="19" xfId="0" applyNumberFormat="1" applyFont="1" applyBorder="1" applyAlignment="1">
      <alignment/>
    </xf>
    <xf numFmtId="2" fontId="13" fillId="0" borderId="19" xfId="0" applyNumberFormat="1" applyFont="1" applyFill="1" applyBorder="1" applyAlignment="1">
      <alignment vertical="center"/>
    </xf>
    <xf numFmtId="2" fontId="13" fillId="34" borderId="20" xfId="0" applyNumberFormat="1" applyFont="1" applyFill="1" applyBorder="1" applyAlignment="1">
      <alignment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47" fillId="0" borderId="11" xfId="57" applyFont="1" applyBorder="1" applyAlignment="1">
      <alignment/>
      <protection/>
    </xf>
    <xf numFmtId="0" fontId="47" fillId="0" borderId="11" xfId="0" applyFont="1" applyBorder="1" applyAlignment="1">
      <alignment/>
    </xf>
    <xf numFmtId="0" fontId="10" fillId="0" borderId="11" xfId="58" applyFont="1" applyFill="1" applyBorder="1" applyAlignment="1">
      <alignment horizontal="center" wrapText="1"/>
      <protection/>
    </xf>
    <xf numFmtId="0" fontId="47" fillId="0" borderId="13" xfId="0" applyFont="1" applyBorder="1" applyAlignment="1">
      <alignment/>
    </xf>
    <xf numFmtId="0" fontId="47" fillId="0" borderId="13" xfId="57" applyFont="1" applyBorder="1" applyAlignment="1">
      <alignment/>
      <protection/>
    </xf>
    <xf numFmtId="0" fontId="49" fillId="0" borderId="13" xfId="58" applyFont="1" applyFill="1" applyBorder="1" applyAlignment="1">
      <alignment horizontal="center" wrapText="1"/>
      <protection/>
    </xf>
    <xf numFmtId="0" fontId="50" fillId="34" borderId="14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9" fillId="34" borderId="14" xfId="58" applyFont="1" applyFill="1" applyBorder="1" applyAlignment="1">
      <alignment/>
      <protection/>
    </xf>
    <xf numFmtId="0" fontId="9" fillId="34" borderId="12" xfId="58" applyFont="1" applyFill="1" applyBorder="1" applyAlignment="1">
      <alignment horizontal="right"/>
      <protection/>
    </xf>
    <xf numFmtId="9" fontId="9" fillId="34" borderId="12" xfId="61" applyFont="1" applyFill="1" applyBorder="1" applyAlignment="1">
      <alignment horizontal="right"/>
    </xf>
    <xf numFmtId="2" fontId="9" fillId="34" borderId="20" xfId="58" applyNumberFormat="1" applyFont="1" applyFill="1" applyBorder="1" applyAlignment="1">
      <alignment horizontal="right"/>
      <protection/>
    </xf>
    <xf numFmtId="2" fontId="50" fillId="0" borderId="19" xfId="57" applyNumberFormat="1" applyFont="1" applyBorder="1" applyAlignment="1">
      <alignment/>
      <protection/>
    </xf>
    <xf numFmtId="2" fontId="50" fillId="34" borderId="20" xfId="0" applyNumberFormat="1" applyFont="1" applyFill="1" applyBorder="1" applyAlignment="1">
      <alignment/>
    </xf>
    <xf numFmtId="166" fontId="8" fillId="0" borderId="11" xfId="58" applyNumberFormat="1" applyFont="1" applyFill="1" applyBorder="1" applyAlignment="1">
      <alignment horizontal="right"/>
      <protection/>
    </xf>
    <xf numFmtId="166" fontId="50" fillId="0" borderId="11" xfId="57" applyNumberFormat="1" applyFont="1" applyBorder="1" applyAlignment="1">
      <alignment/>
      <protection/>
    </xf>
    <xf numFmtId="166" fontId="47" fillId="0" borderId="11" xfId="0" applyNumberFormat="1" applyFont="1" applyBorder="1" applyAlignment="1">
      <alignment/>
    </xf>
    <xf numFmtId="166" fontId="8" fillId="0" borderId="11" xfId="58" applyNumberFormat="1" applyFont="1" applyFill="1" applyBorder="1" applyAlignment="1">
      <alignment horizontal="center" wrapText="1"/>
      <protection/>
    </xf>
    <xf numFmtId="166" fontId="9" fillId="0" borderId="11" xfId="58" applyNumberFormat="1" applyFont="1" applyFill="1" applyBorder="1" applyAlignment="1">
      <alignment horizontal="right"/>
      <protection/>
    </xf>
    <xf numFmtId="2" fontId="13" fillId="0" borderId="11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140625" style="2" customWidth="1"/>
    <col min="2" max="2" width="16.8515625" style="2" bestFit="1" customWidth="1"/>
    <col min="3" max="3" width="10.421875" style="2" bestFit="1" customWidth="1"/>
    <col min="4" max="4" width="16.421875" style="2" bestFit="1" customWidth="1"/>
    <col min="5" max="5" width="16.00390625" style="2" bestFit="1" customWidth="1"/>
    <col min="6" max="6" width="9.00390625" style="2" bestFit="1" customWidth="1"/>
    <col min="7" max="7" width="14.00390625" style="2" customWidth="1"/>
    <col min="8" max="16384" width="9.140625" style="2" customWidth="1"/>
  </cols>
  <sheetData>
    <row r="1" spans="2:8" ht="12.75">
      <c r="B1" s="15"/>
      <c r="C1" s="15"/>
      <c r="D1" s="15"/>
      <c r="E1" s="15"/>
      <c r="F1" s="15"/>
      <c r="G1" s="15"/>
      <c r="H1" s="6"/>
    </row>
    <row r="2" spans="2:8" ht="18.75">
      <c r="B2" s="27" t="s">
        <v>304</v>
      </c>
      <c r="C2" s="21"/>
      <c r="D2" s="21"/>
      <c r="E2" s="21"/>
      <c r="F2" s="15"/>
      <c r="G2" s="15"/>
      <c r="H2" s="6"/>
    </row>
    <row r="3" spans="6:8" ht="13.5" thickBot="1">
      <c r="F3" s="15"/>
      <c r="G3" s="15"/>
      <c r="H3" s="6"/>
    </row>
    <row r="4" spans="2:8" ht="12.75">
      <c r="B4" s="106"/>
      <c r="C4" s="107" t="s">
        <v>298</v>
      </c>
      <c r="D4" s="107" t="s">
        <v>299</v>
      </c>
      <c r="E4" s="108" t="s">
        <v>121</v>
      </c>
      <c r="F4" s="15"/>
      <c r="G4" s="15"/>
      <c r="H4" s="6"/>
    </row>
    <row r="5" spans="2:8" ht="12.75">
      <c r="B5" s="109" t="s">
        <v>0</v>
      </c>
      <c r="C5" s="105">
        <v>1402.6483333333333</v>
      </c>
      <c r="D5" s="105">
        <v>479.5436666666666</v>
      </c>
      <c r="E5" s="69">
        <v>1882.192</v>
      </c>
      <c r="F5" s="15"/>
      <c r="G5" s="15"/>
      <c r="H5" s="6"/>
    </row>
    <row r="6" spans="2:8" ht="12.75">
      <c r="B6" s="109" t="s">
        <v>300</v>
      </c>
      <c r="C6" s="105">
        <v>465.2083333333333</v>
      </c>
      <c r="D6" s="105">
        <v>77.76356666666666</v>
      </c>
      <c r="E6" s="69">
        <v>542.9719</v>
      </c>
      <c r="F6" s="15"/>
      <c r="G6" s="15"/>
      <c r="H6" s="6"/>
    </row>
    <row r="7" spans="2:8" ht="13.5" thickBot="1">
      <c r="B7" s="110" t="s">
        <v>121</v>
      </c>
      <c r="C7" s="111">
        <v>1867.8566666666666</v>
      </c>
      <c r="D7" s="111">
        <v>557.3072333333332</v>
      </c>
      <c r="E7" s="112">
        <v>2425.1639</v>
      </c>
      <c r="F7" s="15"/>
      <c r="G7" s="15"/>
      <c r="H7" s="6"/>
    </row>
    <row r="8" spans="2:8" ht="12.75">
      <c r="B8" s="15"/>
      <c r="C8" s="15"/>
      <c r="D8" s="15"/>
      <c r="E8" s="15"/>
      <c r="F8" s="15"/>
      <c r="G8" s="15"/>
      <c r="H8" s="6"/>
    </row>
    <row r="9" spans="2:8" ht="12.75">
      <c r="B9" s="15"/>
      <c r="C9" s="15"/>
      <c r="D9" s="15"/>
      <c r="E9" s="15"/>
      <c r="F9" s="15"/>
      <c r="G9" s="15"/>
      <c r="H9" s="6"/>
    </row>
    <row r="10" spans="2:8" ht="12.75">
      <c r="B10" s="15"/>
      <c r="C10" s="15"/>
      <c r="D10" s="15"/>
      <c r="E10" s="15"/>
      <c r="F10" s="15"/>
      <c r="G10" s="15"/>
      <c r="H10" s="11"/>
    </row>
    <row r="11" spans="2:8" ht="12.75">
      <c r="B11" s="15"/>
      <c r="C11" s="15"/>
      <c r="D11" s="15"/>
      <c r="E11" s="15"/>
      <c r="F11" s="15"/>
      <c r="G11" s="15"/>
      <c r="H11" s="6"/>
    </row>
    <row r="12" spans="2:8" ht="12.75">
      <c r="B12" s="15"/>
      <c r="C12" s="15"/>
      <c r="D12" s="15"/>
      <c r="E12" s="15"/>
      <c r="F12" s="15"/>
      <c r="G12" s="15"/>
      <c r="H12" s="6"/>
    </row>
    <row r="13" spans="2:8" ht="12.75">
      <c r="B13" s="11"/>
      <c r="C13" s="11"/>
      <c r="D13" s="11"/>
      <c r="E13" s="11"/>
      <c r="F13" s="11"/>
      <c r="G13" s="11"/>
      <c r="H13" s="11"/>
    </row>
    <row r="14" spans="2:8" ht="12.75">
      <c r="B14" s="11"/>
      <c r="C14" s="11"/>
      <c r="D14" s="11"/>
      <c r="E14" s="11"/>
      <c r="F14" s="11"/>
      <c r="G14" s="11"/>
      <c r="H1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20" customWidth="1"/>
    <col min="2" max="2" width="19.28125" style="20" bestFit="1" customWidth="1"/>
    <col min="3" max="3" width="12.7109375" style="20" customWidth="1"/>
    <col min="4" max="4" width="16.140625" style="20" bestFit="1" customWidth="1"/>
    <col min="5" max="5" width="9.140625" style="20" customWidth="1"/>
    <col min="6" max="6" width="20.140625" style="20" bestFit="1" customWidth="1"/>
    <col min="7" max="7" width="9.140625" style="20" customWidth="1"/>
    <col min="8" max="8" width="44.421875" style="20" bestFit="1" customWidth="1"/>
    <col min="9" max="9" width="9.28125" style="20" bestFit="1" customWidth="1"/>
    <col min="10" max="10" width="16.140625" style="20" bestFit="1" customWidth="1"/>
    <col min="11" max="11" width="9.140625" style="20" customWidth="1"/>
    <col min="12" max="12" width="20.140625" style="20" bestFit="1" customWidth="1"/>
    <col min="13" max="16384" width="9.140625" style="20" customWidth="1"/>
  </cols>
  <sheetData>
    <row r="1" ht="15"/>
    <row r="2" spans="2:12" ht="19.5" thickBot="1">
      <c r="B2" s="27" t="s">
        <v>197</v>
      </c>
      <c r="C2" s="21"/>
      <c r="D2" s="21"/>
      <c r="E2" s="21"/>
      <c r="F2" s="21"/>
      <c r="H2" s="27" t="s">
        <v>232</v>
      </c>
      <c r="I2" s="27"/>
      <c r="J2" s="27"/>
      <c r="K2" s="2"/>
      <c r="L2" s="2"/>
    </row>
    <row r="3" spans="2:12" ht="15">
      <c r="B3" s="82" t="s">
        <v>198</v>
      </c>
      <c r="C3" s="84" t="s">
        <v>2</v>
      </c>
      <c r="D3" s="84" t="s">
        <v>199</v>
      </c>
      <c r="E3" s="84" t="s">
        <v>301</v>
      </c>
      <c r="F3" s="80" t="s">
        <v>3</v>
      </c>
      <c r="H3" s="74" t="s">
        <v>198</v>
      </c>
      <c r="I3" s="75" t="s">
        <v>2</v>
      </c>
      <c r="J3" s="75" t="s">
        <v>199</v>
      </c>
      <c r="K3" s="75" t="s">
        <v>301</v>
      </c>
      <c r="L3" s="78" t="s">
        <v>3</v>
      </c>
    </row>
    <row r="4" spans="2:12" ht="15" customHeight="1">
      <c r="B4" s="83"/>
      <c r="C4" s="85"/>
      <c r="D4" s="85"/>
      <c r="E4" s="85"/>
      <c r="F4" s="81"/>
      <c r="H4" s="76"/>
      <c r="I4" s="77"/>
      <c r="J4" s="77"/>
      <c r="K4" s="77"/>
      <c r="L4" s="79"/>
    </row>
    <row r="5" spans="2:12" ht="15.75" customHeight="1">
      <c r="B5" s="28" t="s">
        <v>200</v>
      </c>
      <c r="C5" s="7">
        <v>13.2</v>
      </c>
      <c r="D5" s="8">
        <v>36526</v>
      </c>
      <c r="E5" s="22">
        <v>1</v>
      </c>
      <c r="F5" s="68">
        <f aca="true" t="shared" si="0" ref="F5:F11">C5*E5</f>
        <v>13.2</v>
      </c>
      <c r="H5" s="28" t="s">
        <v>233</v>
      </c>
      <c r="I5" s="9">
        <v>5</v>
      </c>
      <c r="J5" s="8">
        <v>34759</v>
      </c>
      <c r="K5" s="38">
        <v>1</v>
      </c>
      <c r="L5" s="71">
        <f aca="true" t="shared" si="1" ref="L5:L22">I5*K5</f>
        <v>5</v>
      </c>
    </row>
    <row r="6" spans="2:12" ht="15">
      <c r="B6" s="28" t="s">
        <v>201</v>
      </c>
      <c r="C6" s="7">
        <v>26</v>
      </c>
      <c r="D6" s="8">
        <v>37712</v>
      </c>
      <c r="E6" s="22">
        <v>1</v>
      </c>
      <c r="F6" s="68">
        <f t="shared" si="0"/>
        <v>26</v>
      </c>
      <c r="H6" s="28" t="s">
        <v>234</v>
      </c>
      <c r="I6" s="9">
        <v>5</v>
      </c>
      <c r="J6" s="8">
        <v>34759</v>
      </c>
      <c r="K6" s="38">
        <v>1</v>
      </c>
      <c r="L6" s="71">
        <f t="shared" si="1"/>
        <v>5</v>
      </c>
    </row>
    <row r="7" spans="2:12" ht="15">
      <c r="B7" s="28" t="s">
        <v>202</v>
      </c>
      <c r="C7" s="7">
        <v>13.5</v>
      </c>
      <c r="D7" s="8">
        <v>37895</v>
      </c>
      <c r="E7" s="22">
        <v>1</v>
      </c>
      <c r="F7" s="68">
        <f t="shared" si="0"/>
        <v>13.5</v>
      </c>
      <c r="H7" s="28" t="s">
        <v>235</v>
      </c>
      <c r="I7" s="9">
        <v>5</v>
      </c>
      <c r="J7" s="8">
        <v>34790</v>
      </c>
      <c r="K7" s="38">
        <v>1</v>
      </c>
      <c r="L7" s="71">
        <f t="shared" si="1"/>
        <v>5</v>
      </c>
    </row>
    <row r="8" spans="2:12" ht="15">
      <c r="B8" s="28" t="s">
        <v>203</v>
      </c>
      <c r="C8" s="7">
        <v>19.5</v>
      </c>
      <c r="D8" s="8">
        <v>38322</v>
      </c>
      <c r="E8" s="22">
        <v>1</v>
      </c>
      <c r="F8" s="68">
        <f t="shared" si="0"/>
        <v>19.5</v>
      </c>
      <c r="H8" s="28" t="s">
        <v>236</v>
      </c>
      <c r="I8" s="9">
        <v>5</v>
      </c>
      <c r="J8" s="8">
        <v>34973</v>
      </c>
      <c r="K8" s="38">
        <v>1</v>
      </c>
      <c r="L8" s="71">
        <f t="shared" si="1"/>
        <v>5</v>
      </c>
    </row>
    <row r="9" spans="2:12" ht="15">
      <c r="B9" s="28" t="s">
        <v>204</v>
      </c>
      <c r="C9" s="7">
        <v>16.9</v>
      </c>
      <c r="D9" s="8">
        <v>38718</v>
      </c>
      <c r="E9" s="22">
        <v>1</v>
      </c>
      <c r="F9" s="68">
        <f t="shared" si="0"/>
        <v>16.9</v>
      </c>
      <c r="H9" s="28" t="s">
        <v>237</v>
      </c>
      <c r="I9" s="9">
        <v>5.5</v>
      </c>
      <c r="J9" s="8">
        <v>35431</v>
      </c>
      <c r="K9" s="38">
        <v>1</v>
      </c>
      <c r="L9" s="71">
        <f t="shared" si="1"/>
        <v>5.5</v>
      </c>
    </row>
    <row r="10" spans="2:12" ht="15">
      <c r="B10" s="28" t="s">
        <v>205</v>
      </c>
      <c r="C10" s="7">
        <v>11.7</v>
      </c>
      <c r="D10" s="8">
        <v>39326</v>
      </c>
      <c r="E10" s="22">
        <v>1</v>
      </c>
      <c r="F10" s="68">
        <f t="shared" si="0"/>
        <v>11.7</v>
      </c>
      <c r="H10" s="28" t="s">
        <v>238</v>
      </c>
      <c r="I10" s="9">
        <v>1</v>
      </c>
      <c r="J10" s="8">
        <v>36100</v>
      </c>
      <c r="K10" s="38">
        <v>1</v>
      </c>
      <c r="L10" s="71">
        <f t="shared" si="1"/>
        <v>1</v>
      </c>
    </row>
    <row r="11" spans="2:12" ht="15">
      <c r="B11" s="28" t="s">
        <v>206</v>
      </c>
      <c r="C11" s="7">
        <v>54</v>
      </c>
      <c r="D11" s="8">
        <v>39600</v>
      </c>
      <c r="E11" s="22">
        <v>1</v>
      </c>
      <c r="F11" s="68">
        <f t="shared" si="0"/>
        <v>54</v>
      </c>
      <c r="H11" s="32" t="s">
        <v>239</v>
      </c>
      <c r="I11" s="9">
        <v>0.225</v>
      </c>
      <c r="J11" s="8">
        <v>38838</v>
      </c>
      <c r="K11" s="38">
        <v>1</v>
      </c>
      <c r="L11" s="71">
        <f t="shared" si="1"/>
        <v>0.225</v>
      </c>
    </row>
    <row r="12" spans="2:12" ht="15">
      <c r="B12" s="29" t="s">
        <v>207</v>
      </c>
      <c r="C12" s="23">
        <f>SUM(C5:C11)</f>
        <v>154.8</v>
      </c>
      <c r="D12" s="8"/>
      <c r="E12" s="22"/>
      <c r="F12" s="69">
        <f>SUM(F5:F11)</f>
        <v>154.8</v>
      </c>
      <c r="H12" s="28" t="s">
        <v>240</v>
      </c>
      <c r="I12" s="9">
        <v>9</v>
      </c>
      <c r="J12" s="8">
        <v>39173</v>
      </c>
      <c r="K12" s="38">
        <v>1</v>
      </c>
      <c r="L12" s="71">
        <f t="shared" si="1"/>
        <v>9</v>
      </c>
    </row>
    <row r="13" spans="2:12" ht="15">
      <c r="B13" s="28" t="s">
        <v>208</v>
      </c>
      <c r="C13" s="7">
        <v>30</v>
      </c>
      <c r="D13" s="8">
        <v>39814</v>
      </c>
      <c r="E13" s="22">
        <v>1</v>
      </c>
      <c r="F13" s="68">
        <f>C13*E13</f>
        <v>30</v>
      </c>
      <c r="H13" s="28" t="s">
        <v>241</v>
      </c>
      <c r="I13" s="9">
        <v>7.8</v>
      </c>
      <c r="J13" s="8">
        <v>39203</v>
      </c>
      <c r="K13" s="38">
        <v>1</v>
      </c>
      <c r="L13" s="71">
        <f t="shared" si="1"/>
        <v>7.8</v>
      </c>
    </row>
    <row r="14" spans="2:12" ht="15">
      <c r="B14" s="28" t="s">
        <v>209</v>
      </c>
      <c r="C14" s="7">
        <v>15</v>
      </c>
      <c r="D14" s="8">
        <v>39814</v>
      </c>
      <c r="E14" s="22">
        <v>1</v>
      </c>
      <c r="F14" s="68">
        <f>C14*E14</f>
        <v>15</v>
      </c>
      <c r="H14" s="28" t="s">
        <v>242</v>
      </c>
      <c r="I14" s="9">
        <v>10</v>
      </c>
      <c r="J14" s="8">
        <v>39387</v>
      </c>
      <c r="K14" s="38">
        <v>1</v>
      </c>
      <c r="L14" s="71">
        <f t="shared" si="1"/>
        <v>10</v>
      </c>
    </row>
    <row r="15" spans="2:12" ht="15">
      <c r="B15" s="28" t="s">
        <v>210</v>
      </c>
      <c r="C15" s="7">
        <v>25</v>
      </c>
      <c r="D15" s="8">
        <v>39814</v>
      </c>
      <c r="E15" s="22">
        <v>1</v>
      </c>
      <c r="F15" s="68">
        <f>C15*E15</f>
        <v>25</v>
      </c>
      <c r="H15" s="33" t="s">
        <v>243</v>
      </c>
      <c r="I15" s="9">
        <v>0.85</v>
      </c>
      <c r="J15" s="8">
        <v>39450</v>
      </c>
      <c r="K15" s="38">
        <v>1</v>
      </c>
      <c r="L15" s="71">
        <f t="shared" si="1"/>
        <v>0.85</v>
      </c>
    </row>
    <row r="16" spans="2:12" ht="15">
      <c r="B16" s="28" t="s">
        <v>211</v>
      </c>
      <c r="C16" s="7">
        <v>9</v>
      </c>
      <c r="D16" s="8">
        <v>40118</v>
      </c>
      <c r="E16" s="22">
        <v>1</v>
      </c>
      <c r="F16" s="68">
        <f>C16*E16</f>
        <v>9</v>
      </c>
      <c r="H16" s="33" t="s">
        <v>244</v>
      </c>
      <c r="I16" s="9">
        <v>0.075</v>
      </c>
      <c r="J16" s="8">
        <v>39510</v>
      </c>
      <c r="K16" s="38">
        <v>1</v>
      </c>
      <c r="L16" s="71">
        <f t="shared" si="1"/>
        <v>0.075</v>
      </c>
    </row>
    <row r="17" spans="2:12" ht="15">
      <c r="B17" s="29" t="s">
        <v>212</v>
      </c>
      <c r="C17" s="23">
        <f>C12+C13+C14+C15+C16</f>
        <v>233.8</v>
      </c>
      <c r="D17" s="13"/>
      <c r="E17" s="22"/>
      <c r="F17" s="69">
        <f>F12+F13+F14+F15+F16</f>
        <v>233.8</v>
      </c>
      <c r="H17" s="28" t="s">
        <v>245</v>
      </c>
      <c r="I17" s="9">
        <v>9</v>
      </c>
      <c r="J17" s="8">
        <v>39539</v>
      </c>
      <c r="K17" s="38">
        <v>1</v>
      </c>
      <c r="L17" s="71">
        <f t="shared" si="1"/>
        <v>9</v>
      </c>
    </row>
    <row r="18" spans="2:12" ht="15">
      <c r="B18" s="28" t="s">
        <v>213</v>
      </c>
      <c r="C18" s="7">
        <v>20</v>
      </c>
      <c r="D18" s="8">
        <v>40299</v>
      </c>
      <c r="E18" s="22">
        <v>1</v>
      </c>
      <c r="F18" s="68">
        <f>C18*E18</f>
        <v>20</v>
      </c>
      <c r="H18" s="32" t="s">
        <v>246</v>
      </c>
      <c r="I18" s="9">
        <v>0.66</v>
      </c>
      <c r="J18" s="8">
        <v>39539</v>
      </c>
      <c r="K18" s="38">
        <v>1</v>
      </c>
      <c r="L18" s="71">
        <f t="shared" si="1"/>
        <v>0.66</v>
      </c>
    </row>
    <row r="19" spans="2:12" ht="15">
      <c r="B19" s="28" t="s">
        <v>214</v>
      </c>
      <c r="C19" s="7">
        <v>15</v>
      </c>
      <c r="D19" s="8">
        <v>40422</v>
      </c>
      <c r="E19" s="22">
        <v>1</v>
      </c>
      <c r="F19" s="68">
        <f>C19*E19</f>
        <v>15</v>
      </c>
      <c r="H19" s="33" t="s">
        <v>247</v>
      </c>
      <c r="I19" s="9">
        <v>0.11</v>
      </c>
      <c r="J19" s="8">
        <v>39570</v>
      </c>
      <c r="K19" s="38">
        <v>1</v>
      </c>
      <c r="L19" s="71">
        <f t="shared" si="1"/>
        <v>0.11</v>
      </c>
    </row>
    <row r="20" spans="2:12" ht="15">
      <c r="B20" s="29" t="s">
        <v>215</v>
      </c>
      <c r="C20" s="23">
        <f>C17+C18+C19</f>
        <v>268.8</v>
      </c>
      <c r="D20" s="8"/>
      <c r="E20" s="22"/>
      <c r="F20" s="69">
        <f>F17+F18+F19</f>
        <v>268.8</v>
      </c>
      <c r="H20" s="33" t="s">
        <v>248</v>
      </c>
      <c r="I20" s="9">
        <v>0.11</v>
      </c>
      <c r="J20" s="8">
        <v>39630</v>
      </c>
      <c r="K20" s="38">
        <v>1</v>
      </c>
      <c r="L20" s="71">
        <f t="shared" si="1"/>
        <v>0.11</v>
      </c>
    </row>
    <row r="21" spans="2:12" ht="15">
      <c r="B21" s="28" t="s">
        <v>216</v>
      </c>
      <c r="C21" s="7">
        <v>20</v>
      </c>
      <c r="D21" s="8">
        <v>40556</v>
      </c>
      <c r="E21" s="22">
        <v>1</v>
      </c>
      <c r="F21" s="68">
        <f>C21*E21</f>
        <v>20</v>
      </c>
      <c r="H21" s="28" t="s">
        <v>249</v>
      </c>
      <c r="I21" s="9">
        <v>5.1</v>
      </c>
      <c r="J21" s="8">
        <v>39692</v>
      </c>
      <c r="K21" s="38">
        <v>1</v>
      </c>
      <c r="L21" s="71">
        <f t="shared" si="1"/>
        <v>5.1</v>
      </c>
    </row>
    <row r="22" spans="2:12" ht="15">
      <c r="B22" s="28" t="s">
        <v>217</v>
      </c>
      <c r="C22" s="7">
        <v>15</v>
      </c>
      <c r="D22" s="8">
        <v>40729</v>
      </c>
      <c r="E22" s="22">
        <v>1</v>
      </c>
      <c r="F22" s="68">
        <f>C22*E22</f>
        <v>15</v>
      </c>
      <c r="H22" s="33" t="s">
        <v>250</v>
      </c>
      <c r="I22" s="9">
        <v>0.8</v>
      </c>
      <c r="J22" s="8">
        <v>39742</v>
      </c>
      <c r="K22" s="38">
        <v>1</v>
      </c>
      <c r="L22" s="71">
        <f t="shared" si="1"/>
        <v>0.8</v>
      </c>
    </row>
    <row r="23" spans="2:12" ht="15">
      <c r="B23" s="28" t="s">
        <v>218</v>
      </c>
      <c r="C23" s="7">
        <v>27.6</v>
      </c>
      <c r="D23" s="8">
        <v>40826</v>
      </c>
      <c r="E23" s="22">
        <v>1</v>
      </c>
      <c r="F23" s="68">
        <f>C23*E23</f>
        <v>27.6</v>
      </c>
      <c r="H23" s="41" t="s">
        <v>207</v>
      </c>
      <c r="I23" s="39">
        <f>SUM(I5:I22)</f>
        <v>70.22999999999999</v>
      </c>
      <c r="J23" s="13"/>
      <c r="K23" s="38"/>
      <c r="L23" s="72">
        <f>SUM(L5:L22)</f>
        <v>70.22999999999999</v>
      </c>
    </row>
    <row r="24" spans="2:12" ht="15">
      <c r="B24" s="29" t="s">
        <v>219</v>
      </c>
      <c r="C24" s="23">
        <f>C20+C21+C22+C23</f>
        <v>331.40000000000003</v>
      </c>
      <c r="D24" s="13"/>
      <c r="E24" s="22"/>
      <c r="F24" s="69">
        <f>F20+F21+F22+F23</f>
        <v>331.40000000000003</v>
      </c>
      <c r="H24" s="32" t="s">
        <v>251</v>
      </c>
      <c r="I24" s="9">
        <v>0.225</v>
      </c>
      <c r="J24" s="8">
        <v>39934</v>
      </c>
      <c r="K24" s="38">
        <v>1</v>
      </c>
      <c r="L24" s="71">
        <f aca="true" t="shared" si="2" ref="L24:L30">I24*K24</f>
        <v>0.225</v>
      </c>
    </row>
    <row r="25" spans="2:12" ht="15">
      <c r="B25" s="28" t="s">
        <v>220</v>
      </c>
      <c r="C25" s="7">
        <v>18.4</v>
      </c>
      <c r="D25" s="12">
        <v>41000</v>
      </c>
      <c r="E25" s="22">
        <v>1</v>
      </c>
      <c r="F25" s="68">
        <f>C25*E25</f>
        <v>18.4</v>
      </c>
      <c r="H25" s="32" t="s">
        <v>252</v>
      </c>
      <c r="I25" s="9">
        <v>0.05</v>
      </c>
      <c r="J25" s="8">
        <v>39948</v>
      </c>
      <c r="K25" s="38">
        <v>1</v>
      </c>
      <c r="L25" s="71">
        <f t="shared" si="2"/>
        <v>0.05</v>
      </c>
    </row>
    <row r="26" spans="2:12" ht="15">
      <c r="B26" s="28" t="s">
        <v>221</v>
      </c>
      <c r="C26" s="7">
        <v>32.2</v>
      </c>
      <c r="D26" s="12">
        <v>41000</v>
      </c>
      <c r="E26" s="22">
        <v>1</v>
      </c>
      <c r="F26" s="68">
        <f>C26*E26</f>
        <v>32.2</v>
      </c>
      <c r="H26" s="32" t="s">
        <v>253</v>
      </c>
      <c r="I26" s="9">
        <v>0.075</v>
      </c>
      <c r="J26" s="8">
        <v>40087</v>
      </c>
      <c r="K26" s="38">
        <v>1</v>
      </c>
      <c r="L26" s="71">
        <f t="shared" si="2"/>
        <v>0.075</v>
      </c>
    </row>
    <row r="27" spans="2:12" ht="15">
      <c r="B27" s="28" t="s">
        <v>222</v>
      </c>
      <c r="C27" s="7">
        <v>2.5</v>
      </c>
      <c r="D27" s="8">
        <v>41061</v>
      </c>
      <c r="E27" s="22">
        <v>1</v>
      </c>
      <c r="F27" s="68">
        <f>C27*E27</f>
        <v>2.5</v>
      </c>
      <c r="H27" s="32" t="s">
        <v>254</v>
      </c>
      <c r="I27" s="9">
        <v>0.3</v>
      </c>
      <c r="J27" s="8">
        <v>40137</v>
      </c>
      <c r="K27" s="38">
        <v>1</v>
      </c>
      <c r="L27" s="71">
        <f t="shared" si="2"/>
        <v>0.3</v>
      </c>
    </row>
    <row r="28" spans="2:12" ht="15">
      <c r="B28" s="28" t="s">
        <v>223</v>
      </c>
      <c r="C28" s="7">
        <v>22.5</v>
      </c>
      <c r="D28" s="12">
        <v>41244</v>
      </c>
      <c r="E28" s="22">
        <v>1</v>
      </c>
      <c r="F28" s="68">
        <f>C28*E28</f>
        <v>22.5</v>
      </c>
      <c r="H28" s="32" t="s">
        <v>255</v>
      </c>
      <c r="I28" s="9">
        <v>0.07590000000000001</v>
      </c>
      <c r="J28" s="8">
        <v>40148</v>
      </c>
      <c r="K28" s="38">
        <v>1</v>
      </c>
      <c r="L28" s="71">
        <f t="shared" si="2"/>
        <v>0.07590000000000001</v>
      </c>
    </row>
    <row r="29" spans="2:12" ht="15">
      <c r="B29" s="29" t="s">
        <v>224</v>
      </c>
      <c r="C29" s="23">
        <f>C24+C25+C26+C27+C28</f>
        <v>407</v>
      </c>
      <c r="D29" s="13"/>
      <c r="E29" s="22"/>
      <c r="F29" s="69">
        <f>F24+F25+F26+F27+F28</f>
        <v>407</v>
      </c>
      <c r="H29" s="32" t="s">
        <v>256</v>
      </c>
      <c r="I29" s="9">
        <v>0.09</v>
      </c>
      <c r="J29" s="8">
        <v>40148</v>
      </c>
      <c r="K29" s="38">
        <v>1</v>
      </c>
      <c r="L29" s="71">
        <f t="shared" si="2"/>
        <v>0.09</v>
      </c>
    </row>
    <row r="30" spans="2:12" ht="15">
      <c r="B30" s="28" t="s">
        <v>225</v>
      </c>
      <c r="C30" s="7">
        <v>18.4</v>
      </c>
      <c r="D30" s="8">
        <v>41334</v>
      </c>
      <c r="E30" s="24">
        <f aca="true" t="shared" si="3" ref="E30:E35">(13-MONTH(D30))/12</f>
        <v>0.8333333333333334</v>
      </c>
      <c r="F30" s="68">
        <f aca="true" t="shared" si="4" ref="F30:F35">C30*E30</f>
        <v>15.333333333333332</v>
      </c>
      <c r="H30" s="32" t="s">
        <v>257</v>
      </c>
      <c r="I30" s="9">
        <v>0.075</v>
      </c>
      <c r="J30" s="8">
        <v>40148</v>
      </c>
      <c r="K30" s="38">
        <v>1</v>
      </c>
      <c r="L30" s="71">
        <f t="shared" si="2"/>
        <v>0.075</v>
      </c>
    </row>
    <row r="31" spans="2:12" ht="15">
      <c r="B31" s="28" t="s">
        <v>226</v>
      </c>
      <c r="C31" s="7">
        <v>13.8</v>
      </c>
      <c r="D31" s="12">
        <v>41334</v>
      </c>
      <c r="E31" s="24">
        <f t="shared" si="3"/>
        <v>0.8333333333333334</v>
      </c>
      <c r="F31" s="68">
        <f t="shared" si="4"/>
        <v>11.500000000000002</v>
      </c>
      <c r="H31" s="41" t="s">
        <v>212</v>
      </c>
      <c r="I31" s="39">
        <f>I23+I24+I25+I26+I27+I28+I29+I30</f>
        <v>71.12089999999999</v>
      </c>
      <c r="J31" s="13"/>
      <c r="K31" s="38"/>
      <c r="L31" s="72">
        <f>L23+L24+L25+L26+L27+L28+L29+L30</f>
        <v>71.12089999999999</v>
      </c>
    </row>
    <row r="32" spans="2:12" ht="15">
      <c r="B32" s="28" t="s">
        <v>227</v>
      </c>
      <c r="C32" s="13">
        <v>27.6</v>
      </c>
      <c r="D32" s="8">
        <v>41334</v>
      </c>
      <c r="E32" s="24">
        <f t="shared" si="3"/>
        <v>0.8333333333333334</v>
      </c>
      <c r="F32" s="68">
        <f t="shared" si="4"/>
        <v>23.000000000000004</v>
      </c>
      <c r="H32" s="32" t="s">
        <v>258</v>
      </c>
      <c r="I32" s="9">
        <v>0.02</v>
      </c>
      <c r="J32" s="8">
        <v>40227</v>
      </c>
      <c r="K32" s="38">
        <v>1</v>
      </c>
      <c r="L32" s="71">
        <f aca="true" t="shared" si="5" ref="L32:L48">I32*K32</f>
        <v>0.02</v>
      </c>
    </row>
    <row r="33" spans="2:12" ht="15">
      <c r="B33" s="28" t="s">
        <v>228</v>
      </c>
      <c r="C33" s="7">
        <v>10</v>
      </c>
      <c r="D33" s="12">
        <v>41426</v>
      </c>
      <c r="E33" s="24">
        <f t="shared" si="3"/>
        <v>0.5833333333333334</v>
      </c>
      <c r="F33" s="68">
        <f t="shared" si="4"/>
        <v>5.833333333333334</v>
      </c>
      <c r="H33" s="32" t="s">
        <v>259</v>
      </c>
      <c r="I33" s="9">
        <v>0.13</v>
      </c>
      <c r="J33" s="8">
        <v>40235</v>
      </c>
      <c r="K33" s="38">
        <v>1</v>
      </c>
      <c r="L33" s="71">
        <f t="shared" si="5"/>
        <v>0.13</v>
      </c>
    </row>
    <row r="34" spans="2:12" ht="15">
      <c r="B34" s="30" t="s">
        <v>229</v>
      </c>
      <c r="C34" s="14">
        <v>18</v>
      </c>
      <c r="D34" s="8">
        <v>41609</v>
      </c>
      <c r="E34" s="24">
        <f t="shared" si="3"/>
        <v>0.08333333333333333</v>
      </c>
      <c r="F34" s="68">
        <f t="shared" si="4"/>
        <v>1.5</v>
      </c>
      <c r="H34" s="28" t="s">
        <v>260</v>
      </c>
      <c r="I34" s="9">
        <v>-1</v>
      </c>
      <c r="J34" s="8">
        <v>40269</v>
      </c>
      <c r="K34" s="38">
        <v>1</v>
      </c>
      <c r="L34" s="71">
        <f t="shared" si="5"/>
        <v>-1</v>
      </c>
    </row>
    <row r="35" spans="2:12" ht="15">
      <c r="B35" s="28" t="s">
        <v>230</v>
      </c>
      <c r="C35" s="13">
        <v>12.5</v>
      </c>
      <c r="D35" s="8">
        <v>41609</v>
      </c>
      <c r="E35" s="24">
        <f t="shared" si="3"/>
        <v>0.08333333333333333</v>
      </c>
      <c r="F35" s="68">
        <f t="shared" si="4"/>
        <v>1.0416666666666665</v>
      </c>
      <c r="H35" s="32" t="s">
        <v>261</v>
      </c>
      <c r="I35" s="9">
        <v>0.075</v>
      </c>
      <c r="J35" s="8">
        <v>40294</v>
      </c>
      <c r="K35" s="38">
        <v>1</v>
      </c>
      <c r="L35" s="71">
        <f t="shared" si="5"/>
        <v>0.075</v>
      </c>
    </row>
    <row r="36" spans="2:12" ht="15.75" thickBot="1">
      <c r="B36" s="31" t="s">
        <v>231</v>
      </c>
      <c r="C36" s="25">
        <f>C29+C30+C31+C32+C33+C34+C35</f>
        <v>507.3</v>
      </c>
      <c r="D36" s="26"/>
      <c r="E36" s="26"/>
      <c r="F36" s="70">
        <f>F29+F30+F31+F32+F33+F34+F35</f>
        <v>465.2083333333333</v>
      </c>
      <c r="H36" s="33" t="s">
        <v>262</v>
      </c>
      <c r="I36" s="9">
        <v>0.02</v>
      </c>
      <c r="J36" s="8">
        <v>40303</v>
      </c>
      <c r="K36" s="38">
        <v>1</v>
      </c>
      <c r="L36" s="71">
        <f t="shared" si="5"/>
        <v>0.02</v>
      </c>
    </row>
    <row r="37" spans="2:12" ht="15">
      <c r="B37" s="18"/>
      <c r="C37" s="19"/>
      <c r="D37" s="10"/>
      <c r="E37" s="10"/>
      <c r="F37" s="19"/>
      <c r="H37" s="33" t="s">
        <v>263</v>
      </c>
      <c r="I37" s="9">
        <v>0.02</v>
      </c>
      <c r="J37" s="8">
        <v>40303</v>
      </c>
      <c r="K37" s="38">
        <v>1</v>
      </c>
      <c r="L37" s="71">
        <f t="shared" si="5"/>
        <v>0.02</v>
      </c>
    </row>
    <row r="38" spans="8:12" ht="15">
      <c r="H38" s="33" t="s">
        <v>264</v>
      </c>
      <c r="I38" s="9">
        <v>0.1</v>
      </c>
      <c r="J38" s="8">
        <v>40326</v>
      </c>
      <c r="K38" s="38">
        <v>1</v>
      </c>
      <c r="L38" s="71">
        <f t="shared" si="5"/>
        <v>0.1</v>
      </c>
    </row>
    <row r="39" spans="8:12" ht="15">
      <c r="H39" s="33" t="s">
        <v>265</v>
      </c>
      <c r="I39" s="9">
        <v>0.08</v>
      </c>
      <c r="J39" s="8">
        <v>40330</v>
      </c>
      <c r="K39" s="38">
        <v>1</v>
      </c>
      <c r="L39" s="71">
        <f t="shared" si="5"/>
        <v>0.08</v>
      </c>
    </row>
    <row r="40" spans="8:12" ht="15">
      <c r="H40" s="33" t="s">
        <v>266</v>
      </c>
      <c r="I40" s="9">
        <v>0.225</v>
      </c>
      <c r="J40" s="8">
        <v>40368</v>
      </c>
      <c r="K40" s="38">
        <v>1</v>
      </c>
      <c r="L40" s="71">
        <f t="shared" si="5"/>
        <v>0.225</v>
      </c>
    </row>
    <row r="41" spans="8:12" ht="15">
      <c r="H41" s="33" t="s">
        <v>267</v>
      </c>
      <c r="I41" s="9">
        <v>0.02</v>
      </c>
      <c r="J41" s="8">
        <v>40406</v>
      </c>
      <c r="K41" s="38">
        <v>1</v>
      </c>
      <c r="L41" s="71">
        <f t="shared" si="5"/>
        <v>0.02</v>
      </c>
    </row>
    <row r="42" spans="8:12" ht="15">
      <c r="H42" s="33" t="s">
        <v>268</v>
      </c>
      <c r="I42" s="9">
        <v>0.01</v>
      </c>
      <c r="J42" s="8">
        <v>40478</v>
      </c>
      <c r="K42" s="38">
        <v>1</v>
      </c>
      <c r="L42" s="71">
        <f t="shared" si="5"/>
        <v>0.01</v>
      </c>
    </row>
    <row r="43" spans="8:12" ht="15">
      <c r="H43" s="33" t="s">
        <v>269</v>
      </c>
      <c r="I43" s="9">
        <v>0.15</v>
      </c>
      <c r="J43" s="8">
        <v>40486</v>
      </c>
      <c r="K43" s="38">
        <v>1</v>
      </c>
      <c r="L43" s="71">
        <f t="shared" si="5"/>
        <v>0.15</v>
      </c>
    </row>
    <row r="44" spans="8:12" ht="15">
      <c r="H44" s="33" t="s">
        <v>270</v>
      </c>
      <c r="I44" s="9">
        <v>0.15</v>
      </c>
      <c r="J44" s="8">
        <v>40486</v>
      </c>
      <c r="K44" s="38">
        <v>1</v>
      </c>
      <c r="L44" s="71">
        <f t="shared" si="5"/>
        <v>0.15</v>
      </c>
    </row>
    <row r="45" spans="8:12" ht="15">
      <c r="H45" s="33" t="s">
        <v>271</v>
      </c>
      <c r="I45" s="9">
        <v>0.15</v>
      </c>
      <c r="J45" s="8">
        <v>40486</v>
      </c>
      <c r="K45" s="38">
        <v>1</v>
      </c>
      <c r="L45" s="71">
        <f t="shared" si="5"/>
        <v>0.15</v>
      </c>
    </row>
    <row r="46" spans="8:12" ht="15">
      <c r="H46" s="33" t="s">
        <v>272</v>
      </c>
      <c r="I46" s="9">
        <v>0.5</v>
      </c>
      <c r="J46" s="8">
        <v>40506</v>
      </c>
      <c r="K46" s="38">
        <v>1</v>
      </c>
      <c r="L46" s="71">
        <f t="shared" si="5"/>
        <v>0.5</v>
      </c>
    </row>
    <row r="47" spans="8:12" ht="15">
      <c r="H47" s="32" t="s">
        <v>273</v>
      </c>
      <c r="I47" s="9">
        <v>0.25</v>
      </c>
      <c r="J47" s="8">
        <v>40521</v>
      </c>
      <c r="K47" s="38">
        <v>1</v>
      </c>
      <c r="L47" s="71">
        <f t="shared" si="5"/>
        <v>0.25</v>
      </c>
    </row>
    <row r="48" spans="8:12" ht="15">
      <c r="H48" s="33" t="s">
        <v>274</v>
      </c>
      <c r="I48" s="9">
        <v>0.09</v>
      </c>
      <c r="J48" s="8">
        <v>40535</v>
      </c>
      <c r="K48" s="38">
        <v>1</v>
      </c>
      <c r="L48" s="71">
        <f t="shared" si="5"/>
        <v>0.09</v>
      </c>
    </row>
    <row r="49" spans="8:12" ht="15">
      <c r="H49" s="41" t="s">
        <v>215</v>
      </c>
      <c r="I49" s="39">
        <f>I31+I32+I33+I34+I35+I36+I37+I38+I39+I40+I41+I42+I43+I44+I45+I46+I47+I48</f>
        <v>72.11089999999999</v>
      </c>
      <c r="J49" s="17"/>
      <c r="K49" s="38"/>
      <c r="L49" s="72">
        <f>L31+L32+L33+L34+L35+L36+L37+L38+L39+L40+L41+L42+L43+L44+L45+L46+L47+L48</f>
        <v>72.11089999999999</v>
      </c>
    </row>
    <row r="50" spans="8:12" ht="15">
      <c r="H50" s="34" t="s">
        <v>275</v>
      </c>
      <c r="I50" s="9">
        <v>0.09</v>
      </c>
      <c r="J50" s="8">
        <v>40589</v>
      </c>
      <c r="K50" s="38">
        <v>1</v>
      </c>
      <c r="L50" s="71">
        <f aca="true" t="shared" si="6" ref="L50:L61">I50*K50</f>
        <v>0.09</v>
      </c>
    </row>
    <row r="51" spans="8:12" ht="15">
      <c r="H51" s="34" t="s">
        <v>276</v>
      </c>
      <c r="I51" s="9">
        <v>0.09</v>
      </c>
      <c r="J51" s="8">
        <v>40599</v>
      </c>
      <c r="K51" s="38">
        <v>1</v>
      </c>
      <c r="L51" s="71">
        <f t="shared" si="6"/>
        <v>0.09</v>
      </c>
    </row>
    <row r="52" spans="8:12" ht="15">
      <c r="H52" s="34" t="s">
        <v>277</v>
      </c>
      <c r="I52" s="9">
        <v>0.075</v>
      </c>
      <c r="J52" s="8">
        <v>40624</v>
      </c>
      <c r="K52" s="38">
        <v>1</v>
      </c>
      <c r="L52" s="71">
        <f t="shared" si="6"/>
        <v>0.075</v>
      </c>
    </row>
    <row r="53" spans="8:12" ht="15">
      <c r="H53" s="34" t="s">
        <v>278</v>
      </c>
      <c r="I53" s="9">
        <v>0.09</v>
      </c>
      <c r="J53" s="8">
        <v>40647</v>
      </c>
      <c r="K53" s="38">
        <v>1</v>
      </c>
      <c r="L53" s="71">
        <f t="shared" si="6"/>
        <v>0.09</v>
      </c>
    </row>
    <row r="54" spans="8:12" ht="15">
      <c r="H54" s="34" t="s">
        <v>279</v>
      </c>
      <c r="I54" s="9">
        <v>0.15</v>
      </c>
      <c r="J54" s="8">
        <v>40702</v>
      </c>
      <c r="K54" s="38">
        <v>1</v>
      </c>
      <c r="L54" s="71">
        <f t="shared" si="6"/>
        <v>0.15</v>
      </c>
    </row>
    <row r="55" spans="8:12" ht="15">
      <c r="H55" s="34" t="s">
        <v>280</v>
      </c>
      <c r="I55" s="9">
        <v>0.15</v>
      </c>
      <c r="J55" s="8">
        <v>40617</v>
      </c>
      <c r="K55" s="38">
        <v>1</v>
      </c>
      <c r="L55" s="71">
        <f t="shared" si="6"/>
        <v>0.15</v>
      </c>
    </row>
    <row r="56" spans="8:12" ht="15">
      <c r="H56" s="33" t="s">
        <v>281</v>
      </c>
      <c r="I56" s="9">
        <v>0.055</v>
      </c>
      <c r="J56" s="8">
        <v>40834</v>
      </c>
      <c r="K56" s="38">
        <v>1</v>
      </c>
      <c r="L56" s="71">
        <f t="shared" si="6"/>
        <v>0.055</v>
      </c>
    </row>
    <row r="57" spans="8:12" ht="15">
      <c r="H57" s="33" t="s">
        <v>282</v>
      </c>
      <c r="I57" s="9">
        <v>0.055</v>
      </c>
      <c r="J57" s="8">
        <v>40834</v>
      </c>
      <c r="K57" s="38">
        <v>1</v>
      </c>
      <c r="L57" s="71">
        <f t="shared" si="6"/>
        <v>0.055</v>
      </c>
    </row>
    <row r="58" spans="8:12" ht="15">
      <c r="H58" s="33" t="s">
        <v>283</v>
      </c>
      <c r="I58" s="9">
        <v>0.25</v>
      </c>
      <c r="J58" s="8">
        <v>40725</v>
      </c>
      <c r="K58" s="38">
        <v>1</v>
      </c>
      <c r="L58" s="71">
        <f t="shared" si="6"/>
        <v>0.25</v>
      </c>
    </row>
    <row r="59" spans="8:12" ht="15">
      <c r="H59" s="33" t="s">
        <v>284</v>
      </c>
      <c r="I59" s="9">
        <v>0.13</v>
      </c>
      <c r="J59" s="8">
        <v>40735</v>
      </c>
      <c r="K59" s="38">
        <v>1</v>
      </c>
      <c r="L59" s="71">
        <f t="shared" si="6"/>
        <v>0.13</v>
      </c>
    </row>
    <row r="60" spans="8:12" ht="15">
      <c r="H60" s="33" t="s">
        <v>285</v>
      </c>
      <c r="I60" s="9">
        <v>0.25</v>
      </c>
      <c r="J60" s="8">
        <v>40855</v>
      </c>
      <c r="K60" s="38">
        <v>1</v>
      </c>
      <c r="L60" s="71">
        <f t="shared" si="6"/>
        <v>0.25</v>
      </c>
    </row>
    <row r="61" spans="8:12" ht="15">
      <c r="H61" s="33" t="s">
        <v>286</v>
      </c>
      <c r="I61" s="9">
        <v>0.25</v>
      </c>
      <c r="J61" s="8">
        <v>40897</v>
      </c>
      <c r="K61" s="38">
        <v>1</v>
      </c>
      <c r="L61" s="71">
        <f t="shared" si="6"/>
        <v>0.25</v>
      </c>
    </row>
    <row r="62" spans="8:12" ht="15">
      <c r="H62" s="41" t="s">
        <v>219</v>
      </c>
      <c r="I62" s="39">
        <f>I49+I50+I51+I52+I53+I54+I55+I56+I57+I58+I59+I60+I61</f>
        <v>73.74590000000002</v>
      </c>
      <c r="J62" s="17"/>
      <c r="K62" s="38"/>
      <c r="L62" s="72">
        <f>L49+L50+L51+L52+L53+L54+L55+L56+L57+L58+L59+L60+L61</f>
        <v>73.74590000000002</v>
      </c>
    </row>
    <row r="63" spans="8:12" ht="15">
      <c r="H63" s="33" t="s">
        <v>287</v>
      </c>
      <c r="I63" s="9">
        <v>0.055</v>
      </c>
      <c r="J63" s="8">
        <v>40931</v>
      </c>
      <c r="K63" s="38">
        <v>1</v>
      </c>
      <c r="L63" s="71">
        <f aca="true" t="shared" si="7" ref="L63:L70">I63*K63</f>
        <v>0.055</v>
      </c>
    </row>
    <row r="64" spans="8:12" ht="15">
      <c r="H64" s="33" t="s">
        <v>288</v>
      </c>
      <c r="I64" s="9">
        <v>0.225</v>
      </c>
      <c r="J64" s="8">
        <v>40932</v>
      </c>
      <c r="K64" s="38">
        <v>1</v>
      </c>
      <c r="L64" s="71">
        <f t="shared" si="7"/>
        <v>0.225</v>
      </c>
    </row>
    <row r="65" spans="8:12" ht="15">
      <c r="H65" s="33" t="s">
        <v>289</v>
      </c>
      <c r="I65" s="9">
        <v>0.13</v>
      </c>
      <c r="J65" s="8">
        <v>40966</v>
      </c>
      <c r="K65" s="38">
        <v>1</v>
      </c>
      <c r="L65" s="71">
        <f t="shared" si="7"/>
        <v>0.13</v>
      </c>
    </row>
    <row r="66" spans="8:12" ht="15">
      <c r="H66" s="33" t="s">
        <v>290</v>
      </c>
      <c r="I66" s="9">
        <v>0.011</v>
      </c>
      <c r="J66" s="8">
        <v>40994</v>
      </c>
      <c r="K66" s="38">
        <v>1</v>
      </c>
      <c r="L66" s="71">
        <f t="shared" si="7"/>
        <v>0.011</v>
      </c>
    </row>
    <row r="67" spans="8:12" ht="15">
      <c r="H67" s="33" t="s">
        <v>291</v>
      </c>
      <c r="I67" s="9">
        <v>0.225</v>
      </c>
      <c r="J67" s="8">
        <v>41012</v>
      </c>
      <c r="K67" s="38">
        <v>1</v>
      </c>
      <c r="L67" s="71">
        <f t="shared" si="7"/>
        <v>0.225</v>
      </c>
    </row>
    <row r="68" spans="8:12" ht="15">
      <c r="H68" s="33" t="s">
        <v>292</v>
      </c>
      <c r="I68" s="9">
        <v>0.25</v>
      </c>
      <c r="J68" s="8">
        <v>41026</v>
      </c>
      <c r="K68" s="38">
        <v>1</v>
      </c>
      <c r="L68" s="71">
        <f t="shared" si="7"/>
        <v>0.25</v>
      </c>
    </row>
    <row r="69" spans="8:12" ht="15">
      <c r="H69" s="33" t="s">
        <v>293</v>
      </c>
      <c r="I69" s="9">
        <v>0.08</v>
      </c>
      <c r="J69" s="8">
        <v>41050</v>
      </c>
      <c r="K69" s="38">
        <v>1</v>
      </c>
      <c r="L69" s="71">
        <f t="shared" si="7"/>
        <v>0.08</v>
      </c>
    </row>
    <row r="70" spans="8:12" ht="15">
      <c r="H70" s="33" t="s">
        <v>294</v>
      </c>
      <c r="I70" s="9">
        <v>0.25</v>
      </c>
      <c r="J70" s="8">
        <v>41061</v>
      </c>
      <c r="K70" s="38">
        <v>1</v>
      </c>
      <c r="L70" s="71">
        <f t="shared" si="7"/>
        <v>0.25</v>
      </c>
    </row>
    <row r="71" spans="8:12" ht="15">
      <c r="H71" s="41" t="s">
        <v>224</v>
      </c>
      <c r="I71" s="39">
        <f>I62+I63+I64+I65+I66+I67+I68+I69+I70</f>
        <v>74.9719</v>
      </c>
      <c r="J71" s="17"/>
      <c r="K71" s="38"/>
      <c r="L71" s="72">
        <f>L62+L63+L64+L65+L66+L67+L68+L69+L70</f>
        <v>74.9719</v>
      </c>
    </row>
    <row r="72" spans="8:12" ht="15">
      <c r="H72" s="33" t="s">
        <v>295</v>
      </c>
      <c r="I72" s="9">
        <v>2.5</v>
      </c>
      <c r="J72" s="8">
        <v>41334</v>
      </c>
      <c r="K72" s="40">
        <f>(13-MONTH(J72))/12</f>
        <v>0.8333333333333334</v>
      </c>
      <c r="L72" s="71">
        <f>I72*K72</f>
        <v>2.0833333333333335</v>
      </c>
    </row>
    <row r="73" spans="8:12" ht="15">
      <c r="H73" s="33" t="s">
        <v>296</v>
      </c>
      <c r="I73" s="9">
        <v>2.5</v>
      </c>
      <c r="J73" s="8">
        <v>41609</v>
      </c>
      <c r="K73" s="40">
        <f>(13-MONTH(J73))/12</f>
        <v>0.08333333333333333</v>
      </c>
      <c r="L73" s="71">
        <f>I73*K73</f>
        <v>0.20833333333333331</v>
      </c>
    </row>
    <row r="74" spans="8:12" ht="15">
      <c r="H74" s="33" t="s">
        <v>297</v>
      </c>
      <c r="I74" s="9">
        <v>6</v>
      </c>
      <c r="J74" s="8">
        <v>41609</v>
      </c>
      <c r="K74" s="40">
        <f>(13-MONTH(J74))/12</f>
        <v>0.08333333333333333</v>
      </c>
      <c r="L74" s="71">
        <f>I74*K74</f>
        <v>0.5</v>
      </c>
    </row>
    <row r="75" spans="8:12" ht="15.75" thickBot="1">
      <c r="H75" s="42" t="s">
        <v>231</v>
      </c>
      <c r="I75" s="43">
        <f>I71+I72+I73+I74</f>
        <v>85.9719</v>
      </c>
      <c r="J75" s="44"/>
      <c r="K75" s="45"/>
      <c r="L75" s="73">
        <f>L71+L72+L73+L74</f>
        <v>77.76356666666666</v>
      </c>
    </row>
    <row r="76" spans="8:12" ht="15">
      <c r="H76" s="21"/>
      <c r="I76" s="35"/>
      <c r="J76" s="16"/>
      <c r="K76" s="37"/>
      <c r="L76" s="36"/>
    </row>
  </sheetData>
  <sheetProtection/>
  <mergeCells count="10"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F3:F4"/>
  </mergeCells>
  <conditionalFormatting sqref="I63:I70 I56:I61">
    <cfRule type="cellIs" priority="1" dxfId="0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8515625" style="0" customWidth="1"/>
    <col min="2" max="2" width="39.57421875" style="0" bestFit="1" customWidth="1"/>
    <col min="3" max="3" width="9.00390625" style="0" bestFit="1" customWidth="1"/>
    <col min="4" max="4" width="27.140625" style="0" customWidth="1"/>
    <col min="6" max="6" width="16.00390625" style="0" customWidth="1"/>
    <col min="8" max="8" width="34.00390625" style="0" bestFit="1" customWidth="1"/>
    <col min="9" max="9" width="8.421875" style="0" bestFit="1" customWidth="1"/>
    <col min="10" max="10" width="27.8515625" style="0" customWidth="1"/>
    <col min="12" max="12" width="14.8515625" style="0" customWidth="1"/>
  </cols>
  <sheetData>
    <row r="1" ht="15.75" thickBot="1"/>
    <row r="2" spans="2:12" ht="26.25">
      <c r="B2" s="56" t="s">
        <v>1</v>
      </c>
      <c r="C2" s="57" t="s">
        <v>2</v>
      </c>
      <c r="D2" s="57" t="s">
        <v>302</v>
      </c>
      <c r="E2" s="57" t="s">
        <v>301</v>
      </c>
      <c r="F2" s="58" t="s">
        <v>3</v>
      </c>
      <c r="G2" s="46"/>
      <c r="H2" s="56" t="s">
        <v>4</v>
      </c>
      <c r="I2" s="57" t="s">
        <v>2</v>
      </c>
      <c r="J2" s="57" t="s">
        <v>303</v>
      </c>
      <c r="K2" s="57" t="s">
        <v>301</v>
      </c>
      <c r="L2" s="58" t="s">
        <v>3</v>
      </c>
    </row>
    <row r="3" spans="2:12" ht="15">
      <c r="B3" s="59" t="s">
        <v>5</v>
      </c>
      <c r="C3" s="49">
        <v>10.5</v>
      </c>
      <c r="D3" s="49"/>
      <c r="E3" s="63">
        <v>1</v>
      </c>
      <c r="F3" s="66">
        <f>C3*E3</f>
        <v>10.5</v>
      </c>
      <c r="G3" s="1"/>
      <c r="H3" s="59" t="s">
        <v>6</v>
      </c>
      <c r="I3" s="100">
        <v>0.017</v>
      </c>
      <c r="J3" s="86"/>
      <c r="K3" s="38">
        <v>1</v>
      </c>
      <c r="L3" s="71">
        <f>I3*K3</f>
        <v>0.017</v>
      </c>
    </row>
    <row r="4" spans="2:12" ht="15">
      <c r="B4" s="59" t="s">
        <v>7</v>
      </c>
      <c r="C4" s="49">
        <v>10.5</v>
      </c>
      <c r="D4" s="49"/>
      <c r="E4" s="63">
        <v>1</v>
      </c>
      <c r="F4" s="66">
        <f aca="true" t="shared" si="0" ref="F4:F60">C4*E4</f>
        <v>10.5</v>
      </c>
      <c r="G4" s="1"/>
      <c r="H4" s="59" t="s">
        <v>8</v>
      </c>
      <c r="I4" s="100">
        <v>0.018</v>
      </c>
      <c r="J4" s="86"/>
      <c r="K4" s="38">
        <v>1</v>
      </c>
      <c r="L4" s="71">
        <f aca="true" t="shared" si="1" ref="L4:L67">I4*K4</f>
        <v>0.018</v>
      </c>
    </row>
    <row r="5" spans="2:12" ht="15">
      <c r="B5" s="59" t="s">
        <v>9</v>
      </c>
      <c r="C5" s="49">
        <v>11.05</v>
      </c>
      <c r="D5" s="49"/>
      <c r="E5" s="63">
        <v>1</v>
      </c>
      <c r="F5" s="66">
        <f t="shared" si="0"/>
        <v>11.05</v>
      </c>
      <c r="G5" s="1"/>
      <c r="H5" s="59" t="s">
        <v>10</v>
      </c>
      <c r="I5" s="100">
        <v>0.02</v>
      </c>
      <c r="J5" s="86"/>
      <c r="K5" s="38">
        <v>1</v>
      </c>
      <c r="L5" s="71">
        <f t="shared" si="1"/>
        <v>0.02</v>
      </c>
    </row>
    <row r="6" spans="2:12" ht="15">
      <c r="B6" s="59" t="s">
        <v>11</v>
      </c>
      <c r="C6" s="49">
        <v>11.88</v>
      </c>
      <c r="D6" s="49"/>
      <c r="E6" s="63">
        <v>1</v>
      </c>
      <c r="F6" s="66">
        <f t="shared" si="0"/>
        <v>11.88</v>
      </c>
      <c r="G6" s="1"/>
      <c r="H6" s="59" t="s">
        <v>12</v>
      </c>
      <c r="I6" s="100">
        <v>0.133</v>
      </c>
      <c r="J6" s="86"/>
      <c r="K6" s="38">
        <v>1</v>
      </c>
      <c r="L6" s="71">
        <f t="shared" si="1"/>
        <v>0.133</v>
      </c>
    </row>
    <row r="7" spans="2:12" ht="15">
      <c r="B7" s="59" t="s">
        <v>13</v>
      </c>
      <c r="C7" s="49">
        <v>11.9</v>
      </c>
      <c r="D7" s="49"/>
      <c r="E7" s="63">
        <v>1</v>
      </c>
      <c r="F7" s="66">
        <f t="shared" si="0"/>
        <v>11.9</v>
      </c>
      <c r="G7" s="1"/>
      <c r="H7" s="59" t="s">
        <v>14</v>
      </c>
      <c r="I7" s="100">
        <v>0.19</v>
      </c>
      <c r="J7" s="86"/>
      <c r="K7" s="38">
        <v>1</v>
      </c>
      <c r="L7" s="71">
        <f t="shared" si="1"/>
        <v>0.19</v>
      </c>
    </row>
    <row r="8" spans="2:12" ht="15">
      <c r="B8" s="59" t="s">
        <v>15</v>
      </c>
      <c r="C8" s="49">
        <v>11.9</v>
      </c>
      <c r="D8" s="49"/>
      <c r="E8" s="63">
        <v>1</v>
      </c>
      <c r="F8" s="66">
        <f t="shared" si="0"/>
        <v>11.9</v>
      </c>
      <c r="G8" s="1"/>
      <c r="H8" s="59" t="s">
        <v>16</v>
      </c>
      <c r="I8" s="100">
        <v>0.25</v>
      </c>
      <c r="J8" s="86"/>
      <c r="K8" s="38">
        <v>1</v>
      </c>
      <c r="L8" s="71">
        <f t="shared" si="1"/>
        <v>0.25</v>
      </c>
    </row>
    <row r="9" spans="2:12" ht="15">
      <c r="B9" s="59" t="s">
        <v>17</v>
      </c>
      <c r="C9" s="49">
        <v>12.5</v>
      </c>
      <c r="D9" s="49"/>
      <c r="E9" s="63">
        <v>1</v>
      </c>
      <c r="F9" s="66">
        <f t="shared" si="0"/>
        <v>12.5</v>
      </c>
      <c r="G9" s="1"/>
      <c r="H9" s="59" t="s">
        <v>18</v>
      </c>
      <c r="I9" s="100">
        <v>0.29</v>
      </c>
      <c r="J9" s="86"/>
      <c r="K9" s="38">
        <v>1</v>
      </c>
      <c r="L9" s="71">
        <f t="shared" si="1"/>
        <v>0.29</v>
      </c>
    </row>
    <row r="10" spans="2:12" ht="15">
      <c r="B10" s="59" t="s">
        <v>19</v>
      </c>
      <c r="C10" s="49">
        <v>12.6</v>
      </c>
      <c r="D10" s="49"/>
      <c r="E10" s="63">
        <v>1</v>
      </c>
      <c r="F10" s="66">
        <f t="shared" si="0"/>
        <v>12.6</v>
      </c>
      <c r="G10" s="1"/>
      <c r="H10" s="59" t="s">
        <v>20</v>
      </c>
      <c r="I10" s="100">
        <v>0.3</v>
      </c>
      <c r="J10" s="86"/>
      <c r="K10" s="38">
        <v>1</v>
      </c>
      <c r="L10" s="71">
        <f t="shared" si="1"/>
        <v>0.3</v>
      </c>
    </row>
    <row r="11" spans="2:12" ht="15">
      <c r="B11" s="59" t="s">
        <v>21</v>
      </c>
      <c r="C11" s="49">
        <v>14</v>
      </c>
      <c r="D11" s="49"/>
      <c r="E11" s="63">
        <v>1</v>
      </c>
      <c r="F11" s="66">
        <f t="shared" si="0"/>
        <v>14</v>
      </c>
      <c r="G11" s="1"/>
      <c r="H11" s="59" t="s">
        <v>22</v>
      </c>
      <c r="I11" s="100">
        <v>0.5</v>
      </c>
      <c r="J11" s="86"/>
      <c r="K11" s="38">
        <v>1</v>
      </c>
      <c r="L11" s="71">
        <f t="shared" si="1"/>
        <v>0.5</v>
      </c>
    </row>
    <row r="12" spans="2:12" ht="15">
      <c r="B12" s="59" t="s">
        <v>23</v>
      </c>
      <c r="C12" s="49">
        <v>14</v>
      </c>
      <c r="D12" s="49"/>
      <c r="E12" s="63">
        <v>1</v>
      </c>
      <c r="F12" s="66">
        <f t="shared" si="0"/>
        <v>14</v>
      </c>
      <c r="G12" s="1"/>
      <c r="H12" s="59" t="s">
        <v>24</v>
      </c>
      <c r="I12" s="100">
        <v>0.5</v>
      </c>
      <c r="J12" s="86"/>
      <c r="K12" s="38">
        <v>1</v>
      </c>
      <c r="L12" s="71">
        <f t="shared" si="1"/>
        <v>0.5</v>
      </c>
    </row>
    <row r="13" spans="2:12" ht="15">
      <c r="B13" s="59" t="s">
        <v>25</v>
      </c>
      <c r="C13" s="49">
        <v>15</v>
      </c>
      <c r="D13" s="49"/>
      <c r="E13" s="63">
        <v>1</v>
      </c>
      <c r="F13" s="66">
        <f t="shared" si="0"/>
        <v>15</v>
      </c>
      <c r="G13" s="1"/>
      <c r="H13" s="59" t="s">
        <v>26</v>
      </c>
      <c r="I13" s="100">
        <v>0.6</v>
      </c>
      <c r="J13" s="86"/>
      <c r="K13" s="38">
        <v>1</v>
      </c>
      <c r="L13" s="71">
        <f t="shared" si="1"/>
        <v>0.6</v>
      </c>
    </row>
    <row r="14" spans="2:12" ht="15">
      <c r="B14" s="59" t="s">
        <v>27</v>
      </c>
      <c r="C14" s="49">
        <v>15</v>
      </c>
      <c r="D14" s="49"/>
      <c r="E14" s="63">
        <v>1</v>
      </c>
      <c r="F14" s="66">
        <f t="shared" si="0"/>
        <v>15</v>
      </c>
      <c r="G14" s="1"/>
      <c r="H14" s="59" t="s">
        <v>28</v>
      </c>
      <c r="I14" s="100">
        <v>0.66</v>
      </c>
      <c r="J14" s="86"/>
      <c r="K14" s="38">
        <v>1</v>
      </c>
      <c r="L14" s="71">
        <f t="shared" si="1"/>
        <v>0.66</v>
      </c>
    </row>
    <row r="15" spans="2:12" ht="15">
      <c r="B15" s="59" t="s">
        <v>29</v>
      </c>
      <c r="C15" s="49">
        <v>15</v>
      </c>
      <c r="D15" s="49"/>
      <c r="E15" s="63">
        <v>1</v>
      </c>
      <c r="F15" s="66">
        <f t="shared" si="0"/>
        <v>15</v>
      </c>
      <c r="G15" s="1"/>
      <c r="H15" s="59" t="s">
        <v>30</v>
      </c>
      <c r="I15" s="100">
        <v>0.66</v>
      </c>
      <c r="J15" s="86"/>
      <c r="K15" s="38">
        <v>1</v>
      </c>
      <c r="L15" s="71">
        <f t="shared" si="1"/>
        <v>0.66</v>
      </c>
    </row>
    <row r="16" spans="2:12" ht="15">
      <c r="B16" s="59" t="s">
        <v>31</v>
      </c>
      <c r="C16" s="49">
        <v>15</v>
      </c>
      <c r="D16" s="49"/>
      <c r="E16" s="63">
        <v>1</v>
      </c>
      <c r="F16" s="66">
        <f t="shared" si="0"/>
        <v>15</v>
      </c>
      <c r="G16" s="1"/>
      <c r="H16" s="59" t="s">
        <v>32</v>
      </c>
      <c r="I16" s="100">
        <v>0.66</v>
      </c>
      <c r="J16" s="86"/>
      <c r="K16" s="38">
        <v>1</v>
      </c>
      <c r="L16" s="71">
        <f t="shared" si="1"/>
        <v>0.66</v>
      </c>
    </row>
    <row r="17" spans="2:12" ht="15">
      <c r="B17" s="59" t="s">
        <v>33</v>
      </c>
      <c r="C17" s="49">
        <v>15</v>
      </c>
      <c r="D17" s="49"/>
      <c r="E17" s="63">
        <v>1</v>
      </c>
      <c r="F17" s="66">
        <f t="shared" si="0"/>
        <v>15</v>
      </c>
      <c r="G17" s="1"/>
      <c r="H17" s="59" t="s">
        <v>34</v>
      </c>
      <c r="I17" s="100">
        <v>0.675</v>
      </c>
      <c r="J17" s="86"/>
      <c r="K17" s="38">
        <v>1</v>
      </c>
      <c r="L17" s="71">
        <f t="shared" si="1"/>
        <v>0.675</v>
      </c>
    </row>
    <row r="18" spans="2:12" ht="15">
      <c r="B18" s="59" t="s">
        <v>35</v>
      </c>
      <c r="C18" s="49">
        <v>15</v>
      </c>
      <c r="D18" s="49"/>
      <c r="E18" s="63">
        <v>1</v>
      </c>
      <c r="F18" s="66">
        <f t="shared" si="0"/>
        <v>15</v>
      </c>
      <c r="G18" s="1"/>
      <c r="H18" s="59" t="s">
        <v>36</v>
      </c>
      <c r="I18" s="100">
        <v>1.2</v>
      </c>
      <c r="J18" s="86"/>
      <c r="K18" s="38">
        <v>1</v>
      </c>
      <c r="L18" s="71">
        <f t="shared" si="1"/>
        <v>1.2</v>
      </c>
    </row>
    <row r="19" spans="2:12" ht="15">
      <c r="B19" s="59" t="s">
        <v>37</v>
      </c>
      <c r="C19" s="49">
        <v>15</v>
      </c>
      <c r="D19" s="49"/>
      <c r="E19" s="63">
        <v>1</v>
      </c>
      <c r="F19" s="66">
        <f t="shared" si="0"/>
        <v>15</v>
      </c>
      <c r="G19" s="1"/>
      <c r="H19" s="59" t="s">
        <v>38</v>
      </c>
      <c r="I19" s="100">
        <v>1.4</v>
      </c>
      <c r="J19" s="86"/>
      <c r="K19" s="38">
        <v>1</v>
      </c>
      <c r="L19" s="71">
        <f t="shared" si="1"/>
        <v>1.4</v>
      </c>
    </row>
    <row r="20" spans="2:12" ht="15">
      <c r="B20" s="59" t="s">
        <v>39</v>
      </c>
      <c r="C20" s="49">
        <v>15.3</v>
      </c>
      <c r="D20" s="49"/>
      <c r="E20" s="63">
        <v>1</v>
      </c>
      <c r="F20" s="66">
        <f t="shared" si="0"/>
        <v>15.3</v>
      </c>
      <c r="G20" s="1"/>
      <c r="H20" s="59" t="s">
        <v>40</v>
      </c>
      <c r="I20" s="100">
        <v>1.59</v>
      </c>
      <c r="J20" s="86"/>
      <c r="K20" s="38">
        <v>1</v>
      </c>
      <c r="L20" s="71">
        <f t="shared" si="1"/>
        <v>1.59</v>
      </c>
    </row>
    <row r="21" spans="2:12" ht="15">
      <c r="B21" s="59" t="s">
        <v>41</v>
      </c>
      <c r="C21" s="49">
        <v>16.1</v>
      </c>
      <c r="D21" s="49"/>
      <c r="E21" s="63">
        <v>1</v>
      </c>
      <c r="F21" s="66">
        <f t="shared" si="0"/>
        <v>16.1</v>
      </c>
      <c r="G21" s="1"/>
      <c r="H21" s="59" t="s">
        <v>42</v>
      </c>
      <c r="I21" s="100">
        <v>1.65</v>
      </c>
      <c r="J21" s="86"/>
      <c r="K21" s="38">
        <v>1</v>
      </c>
      <c r="L21" s="71">
        <f t="shared" si="1"/>
        <v>1.65</v>
      </c>
    </row>
    <row r="22" spans="2:12" ht="15">
      <c r="B22" s="59" t="s">
        <v>43</v>
      </c>
      <c r="C22" s="49">
        <v>16.5</v>
      </c>
      <c r="D22" s="49"/>
      <c r="E22" s="63">
        <v>1</v>
      </c>
      <c r="F22" s="66">
        <f t="shared" si="0"/>
        <v>16.5</v>
      </c>
      <c r="G22" s="1"/>
      <c r="H22" s="59" t="s">
        <v>44</v>
      </c>
      <c r="I22" s="100">
        <v>1.7</v>
      </c>
      <c r="J22" s="86"/>
      <c r="K22" s="38">
        <v>1</v>
      </c>
      <c r="L22" s="71">
        <f t="shared" si="1"/>
        <v>1.7</v>
      </c>
    </row>
    <row r="23" spans="2:12" ht="15">
      <c r="B23" s="59" t="s">
        <v>45</v>
      </c>
      <c r="C23" s="49">
        <v>17.2</v>
      </c>
      <c r="D23" s="49"/>
      <c r="E23" s="63">
        <v>1</v>
      </c>
      <c r="F23" s="66">
        <f t="shared" si="0"/>
        <v>17.2</v>
      </c>
      <c r="G23" s="1"/>
      <c r="H23" s="59" t="s">
        <v>46</v>
      </c>
      <c r="I23" s="100">
        <v>1.7</v>
      </c>
      <c r="J23" s="86"/>
      <c r="K23" s="38">
        <v>1</v>
      </c>
      <c r="L23" s="71">
        <f t="shared" si="1"/>
        <v>1.7</v>
      </c>
    </row>
    <row r="24" spans="2:12" ht="15">
      <c r="B24" s="59" t="s">
        <v>47</v>
      </c>
      <c r="C24" s="49">
        <v>18</v>
      </c>
      <c r="D24" s="49"/>
      <c r="E24" s="63">
        <v>1</v>
      </c>
      <c r="F24" s="66">
        <f t="shared" si="0"/>
        <v>18</v>
      </c>
      <c r="G24" s="1"/>
      <c r="H24" s="59" t="s">
        <v>48</v>
      </c>
      <c r="I24" s="100">
        <v>1.7</v>
      </c>
      <c r="J24" s="86"/>
      <c r="K24" s="38">
        <v>1</v>
      </c>
      <c r="L24" s="71">
        <f t="shared" si="1"/>
        <v>1.7</v>
      </c>
    </row>
    <row r="25" spans="2:12" ht="15">
      <c r="B25" s="59" t="s">
        <v>49</v>
      </c>
      <c r="C25" s="49">
        <v>18.7</v>
      </c>
      <c r="D25" s="49"/>
      <c r="E25" s="63">
        <v>1</v>
      </c>
      <c r="F25" s="66">
        <f t="shared" si="0"/>
        <v>18.7</v>
      </c>
      <c r="G25" s="1"/>
      <c r="H25" s="59" t="s">
        <v>50</v>
      </c>
      <c r="I25" s="100">
        <v>1.7</v>
      </c>
      <c r="J25" s="86"/>
      <c r="K25" s="38">
        <v>1</v>
      </c>
      <c r="L25" s="71">
        <f t="shared" si="1"/>
        <v>1.7</v>
      </c>
    </row>
    <row r="26" spans="2:12" ht="15">
      <c r="B26" s="59" t="s">
        <v>51</v>
      </c>
      <c r="C26" s="49">
        <v>19.45</v>
      </c>
      <c r="D26" s="49"/>
      <c r="E26" s="63">
        <v>1</v>
      </c>
      <c r="F26" s="66">
        <f t="shared" si="0"/>
        <v>19.45</v>
      </c>
      <c r="G26" s="1"/>
      <c r="H26" s="59" t="s">
        <v>52</v>
      </c>
      <c r="I26" s="100">
        <v>1.7</v>
      </c>
      <c r="J26" s="86"/>
      <c r="K26" s="38">
        <v>1</v>
      </c>
      <c r="L26" s="71">
        <f t="shared" si="1"/>
        <v>1.7</v>
      </c>
    </row>
    <row r="27" spans="2:12" ht="15">
      <c r="B27" s="59" t="s">
        <v>53</v>
      </c>
      <c r="C27" s="49">
        <v>19.55</v>
      </c>
      <c r="D27" s="49"/>
      <c r="E27" s="63">
        <v>1</v>
      </c>
      <c r="F27" s="66">
        <f t="shared" si="0"/>
        <v>19.55</v>
      </c>
      <c r="G27" s="1"/>
      <c r="H27" s="59" t="s">
        <v>54</v>
      </c>
      <c r="I27" s="100">
        <v>1.98</v>
      </c>
      <c r="J27" s="86"/>
      <c r="K27" s="38">
        <v>1</v>
      </c>
      <c r="L27" s="71">
        <f t="shared" si="1"/>
        <v>1.98</v>
      </c>
    </row>
    <row r="28" spans="2:12" ht="15">
      <c r="B28" s="59" t="s">
        <v>55</v>
      </c>
      <c r="C28" s="49">
        <v>20</v>
      </c>
      <c r="D28" s="49"/>
      <c r="E28" s="63">
        <v>1</v>
      </c>
      <c r="F28" s="66">
        <f t="shared" si="0"/>
        <v>20</v>
      </c>
      <c r="G28" s="1"/>
      <c r="H28" s="59" t="s">
        <v>56</v>
      </c>
      <c r="I28" s="100">
        <v>2</v>
      </c>
      <c r="J28" s="86"/>
      <c r="K28" s="38">
        <v>1</v>
      </c>
      <c r="L28" s="71">
        <f t="shared" si="1"/>
        <v>2</v>
      </c>
    </row>
    <row r="29" spans="2:12" ht="15">
      <c r="B29" s="59" t="s">
        <v>57</v>
      </c>
      <c r="C29" s="49">
        <v>20</v>
      </c>
      <c r="D29" s="49"/>
      <c r="E29" s="63">
        <v>1</v>
      </c>
      <c r="F29" s="66">
        <f t="shared" si="0"/>
        <v>20</v>
      </c>
      <c r="G29" s="1"/>
      <c r="H29" s="59" t="s">
        <v>58</v>
      </c>
      <c r="I29" s="100">
        <v>2.1</v>
      </c>
      <c r="J29" s="86"/>
      <c r="K29" s="38">
        <v>1</v>
      </c>
      <c r="L29" s="71">
        <f t="shared" si="1"/>
        <v>2.1</v>
      </c>
    </row>
    <row r="30" spans="2:12" ht="15">
      <c r="B30" s="59" t="s">
        <v>59</v>
      </c>
      <c r="C30" s="49">
        <v>20.25</v>
      </c>
      <c r="D30" s="49"/>
      <c r="E30" s="63">
        <v>1</v>
      </c>
      <c r="F30" s="66">
        <f t="shared" si="0"/>
        <v>20.25</v>
      </c>
      <c r="G30" s="1"/>
      <c r="H30" s="59" t="s">
        <v>60</v>
      </c>
      <c r="I30" s="100">
        <v>2.44</v>
      </c>
      <c r="J30" s="86"/>
      <c r="K30" s="38">
        <v>1</v>
      </c>
      <c r="L30" s="71">
        <f t="shared" si="1"/>
        <v>2.44</v>
      </c>
    </row>
    <row r="31" spans="2:12" ht="15">
      <c r="B31" s="59" t="s">
        <v>61</v>
      </c>
      <c r="C31" s="49">
        <v>21</v>
      </c>
      <c r="D31" s="49"/>
      <c r="E31" s="63">
        <v>1</v>
      </c>
      <c r="F31" s="66">
        <f t="shared" si="0"/>
        <v>21</v>
      </c>
      <c r="G31" s="1"/>
      <c r="H31" s="59" t="s">
        <v>62</v>
      </c>
      <c r="I31" s="100">
        <v>2.45</v>
      </c>
      <c r="J31" s="86"/>
      <c r="K31" s="38">
        <v>1</v>
      </c>
      <c r="L31" s="71">
        <f t="shared" si="1"/>
        <v>2.45</v>
      </c>
    </row>
    <row r="32" spans="2:12" ht="15">
      <c r="B32" s="59" t="s">
        <v>63</v>
      </c>
      <c r="C32" s="49">
        <v>22.5</v>
      </c>
      <c r="D32" s="49"/>
      <c r="E32" s="63">
        <v>1</v>
      </c>
      <c r="F32" s="66">
        <f t="shared" si="0"/>
        <v>22.5</v>
      </c>
      <c r="G32" s="1"/>
      <c r="H32" s="59" t="s">
        <v>64</v>
      </c>
      <c r="I32" s="100">
        <v>2.49</v>
      </c>
      <c r="J32" s="86"/>
      <c r="K32" s="38">
        <v>1</v>
      </c>
      <c r="L32" s="71">
        <f t="shared" si="1"/>
        <v>2.49</v>
      </c>
    </row>
    <row r="33" spans="2:12" ht="15">
      <c r="B33" s="59" t="s">
        <v>65</v>
      </c>
      <c r="C33" s="49">
        <v>23.75</v>
      </c>
      <c r="D33" s="49"/>
      <c r="E33" s="63">
        <v>1</v>
      </c>
      <c r="F33" s="66">
        <f t="shared" si="0"/>
        <v>23.75</v>
      </c>
      <c r="G33" s="1"/>
      <c r="H33" s="59" t="s">
        <v>66</v>
      </c>
      <c r="I33" s="100">
        <v>2.5</v>
      </c>
      <c r="J33" s="86"/>
      <c r="K33" s="38">
        <v>1</v>
      </c>
      <c r="L33" s="71">
        <f t="shared" si="1"/>
        <v>2.5</v>
      </c>
    </row>
    <row r="34" spans="2:12" ht="15">
      <c r="B34" s="59" t="s">
        <v>67</v>
      </c>
      <c r="C34" s="49">
        <v>24</v>
      </c>
      <c r="D34" s="49"/>
      <c r="E34" s="63">
        <v>1</v>
      </c>
      <c r="F34" s="66">
        <f t="shared" si="0"/>
        <v>24</v>
      </c>
      <c r="G34" s="1"/>
      <c r="H34" s="59" t="s">
        <v>68</v>
      </c>
      <c r="I34" s="100">
        <v>2.5</v>
      </c>
      <c r="J34" s="86"/>
      <c r="K34" s="38">
        <v>1</v>
      </c>
      <c r="L34" s="71">
        <f t="shared" si="1"/>
        <v>2.5</v>
      </c>
    </row>
    <row r="35" spans="2:12" ht="15">
      <c r="B35" s="59" t="s">
        <v>69</v>
      </c>
      <c r="C35" s="49">
        <v>24.8</v>
      </c>
      <c r="D35" s="49"/>
      <c r="E35" s="63">
        <v>1</v>
      </c>
      <c r="F35" s="66">
        <f t="shared" si="0"/>
        <v>24.8</v>
      </c>
      <c r="G35" s="1"/>
      <c r="H35" s="59" t="s">
        <v>70</v>
      </c>
      <c r="I35" s="100">
        <v>2.55</v>
      </c>
      <c r="J35" s="86"/>
      <c r="K35" s="38">
        <v>1</v>
      </c>
      <c r="L35" s="71">
        <f t="shared" si="1"/>
        <v>2.55</v>
      </c>
    </row>
    <row r="36" spans="2:12" ht="15">
      <c r="B36" s="59" t="s">
        <v>71</v>
      </c>
      <c r="C36" s="49">
        <v>25.2</v>
      </c>
      <c r="D36" s="49"/>
      <c r="E36" s="63">
        <v>1</v>
      </c>
      <c r="F36" s="66">
        <f t="shared" si="0"/>
        <v>25.2</v>
      </c>
      <c r="G36" s="1"/>
      <c r="H36" s="59" t="s">
        <v>72</v>
      </c>
      <c r="I36" s="100">
        <v>2.55</v>
      </c>
      <c r="J36" s="86"/>
      <c r="K36" s="38">
        <v>1</v>
      </c>
      <c r="L36" s="71">
        <f t="shared" si="1"/>
        <v>2.55</v>
      </c>
    </row>
    <row r="37" spans="2:12" ht="15">
      <c r="B37" s="59" t="s">
        <v>73</v>
      </c>
      <c r="C37" s="49">
        <v>26</v>
      </c>
      <c r="D37" s="49"/>
      <c r="E37" s="63">
        <v>1</v>
      </c>
      <c r="F37" s="66">
        <f t="shared" si="0"/>
        <v>26</v>
      </c>
      <c r="G37" s="1"/>
      <c r="H37" s="59" t="s">
        <v>74</v>
      </c>
      <c r="I37" s="100">
        <v>2.55</v>
      </c>
      <c r="J37" s="86"/>
      <c r="K37" s="38">
        <v>1</v>
      </c>
      <c r="L37" s="71">
        <f t="shared" si="1"/>
        <v>2.55</v>
      </c>
    </row>
    <row r="38" spans="2:12" ht="15">
      <c r="B38" s="59" t="s">
        <v>75</v>
      </c>
      <c r="C38" s="49">
        <v>28.5</v>
      </c>
      <c r="D38" s="49"/>
      <c r="E38" s="63">
        <v>1</v>
      </c>
      <c r="F38" s="66">
        <f t="shared" si="0"/>
        <v>28.5</v>
      </c>
      <c r="G38" s="1"/>
      <c r="H38" s="59" t="s">
        <v>76</v>
      </c>
      <c r="I38" s="100">
        <v>2.55</v>
      </c>
      <c r="J38" s="86"/>
      <c r="K38" s="38">
        <v>1</v>
      </c>
      <c r="L38" s="71">
        <f t="shared" si="1"/>
        <v>2.55</v>
      </c>
    </row>
    <row r="39" spans="2:12" ht="15">
      <c r="B39" s="59" t="s">
        <v>77</v>
      </c>
      <c r="C39" s="49">
        <v>29.8</v>
      </c>
      <c r="D39" s="49"/>
      <c r="E39" s="63">
        <v>1</v>
      </c>
      <c r="F39" s="66">
        <f t="shared" si="0"/>
        <v>29.8</v>
      </c>
      <c r="G39" s="1"/>
      <c r="H39" s="59" t="s">
        <v>78</v>
      </c>
      <c r="I39" s="100">
        <v>2.55</v>
      </c>
      <c r="J39" s="86"/>
      <c r="K39" s="38">
        <v>1</v>
      </c>
      <c r="L39" s="71">
        <f t="shared" si="1"/>
        <v>2.55</v>
      </c>
    </row>
    <row r="40" spans="2:12" ht="15">
      <c r="B40" s="59" t="s">
        <v>79</v>
      </c>
      <c r="C40" s="49">
        <v>30</v>
      </c>
      <c r="D40" s="49"/>
      <c r="E40" s="63">
        <v>1</v>
      </c>
      <c r="F40" s="66">
        <f t="shared" si="0"/>
        <v>30</v>
      </c>
      <c r="G40" s="1"/>
      <c r="H40" s="59" t="s">
        <v>80</v>
      </c>
      <c r="I40" s="100">
        <v>2.55</v>
      </c>
      <c r="J40" s="86"/>
      <c r="K40" s="38">
        <v>1</v>
      </c>
      <c r="L40" s="71">
        <f t="shared" si="1"/>
        <v>2.55</v>
      </c>
    </row>
    <row r="41" spans="2:12" ht="15">
      <c r="B41" s="59" t="s">
        <v>81</v>
      </c>
      <c r="C41" s="49">
        <v>31.5</v>
      </c>
      <c r="D41" s="49"/>
      <c r="E41" s="63">
        <v>1</v>
      </c>
      <c r="F41" s="66">
        <f t="shared" si="0"/>
        <v>31.5</v>
      </c>
      <c r="G41" s="1"/>
      <c r="H41" s="59" t="s">
        <v>82</v>
      </c>
      <c r="I41" s="100">
        <v>2.55</v>
      </c>
      <c r="J41" s="86"/>
      <c r="K41" s="38">
        <v>1</v>
      </c>
      <c r="L41" s="71">
        <f t="shared" si="1"/>
        <v>2.55</v>
      </c>
    </row>
    <row r="42" spans="2:12" ht="15">
      <c r="B42" s="59" t="s">
        <v>83</v>
      </c>
      <c r="C42" s="49">
        <v>31.5</v>
      </c>
      <c r="D42" s="49"/>
      <c r="E42" s="63">
        <v>1</v>
      </c>
      <c r="F42" s="66">
        <f t="shared" si="0"/>
        <v>31.5</v>
      </c>
      <c r="G42" s="1"/>
      <c r="H42" s="59" t="s">
        <v>84</v>
      </c>
      <c r="I42" s="100">
        <v>2.55</v>
      </c>
      <c r="J42" s="86"/>
      <c r="K42" s="38">
        <v>1</v>
      </c>
      <c r="L42" s="71">
        <f t="shared" si="1"/>
        <v>2.55</v>
      </c>
    </row>
    <row r="43" spans="2:12" ht="15">
      <c r="B43" s="59" t="s">
        <v>85</v>
      </c>
      <c r="C43" s="49">
        <v>33</v>
      </c>
      <c r="D43" s="49"/>
      <c r="E43" s="63">
        <v>1</v>
      </c>
      <c r="F43" s="66">
        <f t="shared" si="0"/>
        <v>33</v>
      </c>
      <c r="G43" s="1"/>
      <c r="H43" s="59" t="s">
        <v>86</v>
      </c>
      <c r="I43" s="100">
        <v>2.55</v>
      </c>
      <c r="J43" s="86"/>
      <c r="K43" s="38">
        <v>1</v>
      </c>
      <c r="L43" s="71">
        <f t="shared" si="1"/>
        <v>2.55</v>
      </c>
    </row>
    <row r="44" spans="2:12" ht="15">
      <c r="B44" s="59" t="s">
        <v>87</v>
      </c>
      <c r="C44" s="49">
        <v>36</v>
      </c>
      <c r="D44" s="49"/>
      <c r="E44" s="63">
        <v>1</v>
      </c>
      <c r="F44" s="66">
        <f t="shared" si="0"/>
        <v>36</v>
      </c>
      <c r="G44" s="1"/>
      <c r="H44" s="59" t="s">
        <v>88</v>
      </c>
      <c r="I44" s="100">
        <v>2.55</v>
      </c>
      <c r="J44" s="86"/>
      <c r="K44" s="38">
        <v>1</v>
      </c>
      <c r="L44" s="71">
        <f t="shared" si="1"/>
        <v>2.55</v>
      </c>
    </row>
    <row r="45" spans="2:12" ht="15">
      <c r="B45" s="59" t="s">
        <v>89</v>
      </c>
      <c r="C45" s="49">
        <v>37.8</v>
      </c>
      <c r="D45" s="49"/>
      <c r="E45" s="63">
        <v>1</v>
      </c>
      <c r="F45" s="66">
        <f t="shared" si="0"/>
        <v>37.8</v>
      </c>
      <c r="G45" s="1"/>
      <c r="H45" s="59" t="s">
        <v>90</v>
      </c>
      <c r="I45" s="100">
        <v>2.55</v>
      </c>
      <c r="J45" s="86"/>
      <c r="K45" s="38">
        <v>1</v>
      </c>
      <c r="L45" s="71">
        <f t="shared" si="1"/>
        <v>2.55</v>
      </c>
    </row>
    <row r="46" spans="2:12" ht="15">
      <c r="B46" s="59" t="s">
        <v>91</v>
      </c>
      <c r="C46" s="49">
        <v>41.225</v>
      </c>
      <c r="D46" s="49"/>
      <c r="E46" s="63">
        <v>1</v>
      </c>
      <c r="F46" s="66">
        <f t="shared" si="0"/>
        <v>41.225</v>
      </c>
      <c r="G46" s="1"/>
      <c r="H46" s="59" t="s">
        <v>92</v>
      </c>
      <c r="I46" s="100">
        <v>3</v>
      </c>
      <c r="J46" s="86"/>
      <c r="K46" s="38">
        <v>1</v>
      </c>
      <c r="L46" s="71">
        <f t="shared" si="1"/>
        <v>3</v>
      </c>
    </row>
    <row r="47" spans="2:12" ht="15">
      <c r="B47" s="59" t="s">
        <v>93</v>
      </c>
      <c r="C47" s="49">
        <v>42.5</v>
      </c>
      <c r="D47" s="49"/>
      <c r="E47" s="63">
        <v>1</v>
      </c>
      <c r="F47" s="66">
        <f t="shared" si="0"/>
        <v>42.5</v>
      </c>
      <c r="G47" s="1"/>
      <c r="H47" s="59" t="s">
        <v>94</v>
      </c>
      <c r="I47" s="100">
        <v>3</v>
      </c>
      <c r="J47" s="86"/>
      <c r="K47" s="38">
        <v>1</v>
      </c>
      <c r="L47" s="71">
        <f t="shared" si="1"/>
        <v>3</v>
      </c>
    </row>
    <row r="48" spans="2:12" ht="15">
      <c r="B48" s="59" t="s">
        <v>95</v>
      </c>
      <c r="C48" s="49">
        <v>48</v>
      </c>
      <c r="D48" s="49"/>
      <c r="E48" s="63">
        <v>1</v>
      </c>
      <c r="F48" s="66">
        <f t="shared" si="0"/>
        <v>48</v>
      </c>
      <c r="G48" s="1"/>
      <c r="H48" s="59" t="s">
        <v>96</v>
      </c>
      <c r="I48" s="100">
        <v>3</v>
      </c>
      <c r="J48" s="86"/>
      <c r="K48" s="38">
        <v>1</v>
      </c>
      <c r="L48" s="71">
        <f t="shared" si="1"/>
        <v>3</v>
      </c>
    </row>
    <row r="49" spans="2:12" ht="15">
      <c r="B49" s="59" t="s">
        <v>97</v>
      </c>
      <c r="C49" s="49">
        <v>48</v>
      </c>
      <c r="D49" s="49"/>
      <c r="E49" s="63">
        <v>1</v>
      </c>
      <c r="F49" s="66">
        <f t="shared" si="0"/>
        <v>48</v>
      </c>
      <c r="G49" s="1"/>
      <c r="H49" s="59" t="s">
        <v>98</v>
      </c>
      <c r="I49" s="100">
        <v>3.3</v>
      </c>
      <c r="J49" s="86"/>
      <c r="K49" s="38">
        <v>1</v>
      </c>
      <c r="L49" s="71">
        <f t="shared" si="1"/>
        <v>3.3</v>
      </c>
    </row>
    <row r="50" spans="2:12" ht="15">
      <c r="B50" s="59" t="s">
        <v>99</v>
      </c>
      <c r="C50" s="49">
        <v>57</v>
      </c>
      <c r="D50" s="49"/>
      <c r="E50" s="63">
        <v>1</v>
      </c>
      <c r="F50" s="66">
        <f t="shared" si="0"/>
        <v>57</v>
      </c>
      <c r="G50" s="1"/>
      <c r="H50" s="59" t="s">
        <v>100</v>
      </c>
      <c r="I50" s="100">
        <v>3.3</v>
      </c>
      <c r="J50" s="86"/>
      <c r="K50" s="38">
        <v>1</v>
      </c>
      <c r="L50" s="71">
        <f t="shared" si="1"/>
        <v>3.3</v>
      </c>
    </row>
    <row r="51" spans="2:12" ht="15">
      <c r="B51" s="59" t="s">
        <v>101</v>
      </c>
      <c r="C51" s="49">
        <v>59.5</v>
      </c>
      <c r="D51" s="49"/>
      <c r="E51" s="63">
        <v>1</v>
      </c>
      <c r="F51" s="66">
        <f t="shared" si="0"/>
        <v>59.5</v>
      </c>
      <c r="G51" s="1"/>
      <c r="H51" s="59" t="s">
        <v>102</v>
      </c>
      <c r="I51" s="100">
        <v>3.4</v>
      </c>
      <c r="J51" s="86"/>
      <c r="K51" s="38">
        <v>1</v>
      </c>
      <c r="L51" s="71">
        <f t="shared" si="1"/>
        <v>3.4</v>
      </c>
    </row>
    <row r="52" spans="2:12" ht="15">
      <c r="B52" s="59" t="s">
        <v>103</v>
      </c>
      <c r="C52" s="49">
        <v>70.96</v>
      </c>
      <c r="D52" s="49"/>
      <c r="E52" s="63">
        <v>1</v>
      </c>
      <c r="F52" s="66">
        <f t="shared" si="0"/>
        <v>70.96</v>
      </c>
      <c r="G52" s="1"/>
      <c r="H52" s="59" t="s">
        <v>104</v>
      </c>
      <c r="I52" s="100">
        <v>3.4</v>
      </c>
      <c r="J52" s="86"/>
      <c r="K52" s="38">
        <v>1</v>
      </c>
      <c r="L52" s="71">
        <f t="shared" si="1"/>
        <v>3.4</v>
      </c>
    </row>
    <row r="53" spans="2:12" ht="15">
      <c r="B53" s="60" t="s">
        <v>105</v>
      </c>
      <c r="C53" s="50">
        <f>SUM(C3:C52)</f>
        <v>1219.415</v>
      </c>
      <c r="D53" s="50"/>
      <c r="E53" s="63">
        <v>1</v>
      </c>
      <c r="F53" s="66">
        <f t="shared" si="0"/>
        <v>1219.415</v>
      </c>
      <c r="G53" s="1"/>
      <c r="H53" s="59" t="s">
        <v>106</v>
      </c>
      <c r="I53" s="100">
        <v>3.4</v>
      </c>
      <c r="J53" s="86"/>
      <c r="K53" s="38">
        <v>1</v>
      </c>
      <c r="L53" s="71">
        <f t="shared" si="1"/>
        <v>3.4</v>
      </c>
    </row>
    <row r="54" spans="2:12" ht="15">
      <c r="B54" s="59" t="s">
        <v>107</v>
      </c>
      <c r="C54" s="49">
        <v>11.5</v>
      </c>
      <c r="D54" s="51">
        <v>41147</v>
      </c>
      <c r="E54" s="63">
        <v>1</v>
      </c>
      <c r="F54" s="66">
        <f t="shared" si="0"/>
        <v>11.5</v>
      </c>
      <c r="G54" s="1"/>
      <c r="H54" s="59" t="s">
        <v>108</v>
      </c>
      <c r="I54" s="100">
        <v>3.4</v>
      </c>
      <c r="J54" s="86"/>
      <c r="K54" s="38">
        <v>1</v>
      </c>
      <c r="L54" s="71">
        <f t="shared" si="1"/>
        <v>3.4</v>
      </c>
    </row>
    <row r="55" spans="2:12" ht="15">
      <c r="B55" s="59" t="s">
        <v>109</v>
      </c>
      <c r="C55" s="49">
        <v>14.45</v>
      </c>
      <c r="D55" s="51">
        <v>41147</v>
      </c>
      <c r="E55" s="63">
        <v>1</v>
      </c>
      <c r="F55" s="66">
        <f t="shared" si="0"/>
        <v>14.45</v>
      </c>
      <c r="G55" s="1"/>
      <c r="H55" s="59" t="s">
        <v>110</v>
      </c>
      <c r="I55" s="100">
        <v>3.96</v>
      </c>
      <c r="J55" s="86"/>
      <c r="K55" s="38">
        <v>1</v>
      </c>
      <c r="L55" s="71">
        <f t="shared" si="1"/>
        <v>3.96</v>
      </c>
    </row>
    <row r="56" spans="2:12" ht="15">
      <c r="B56" s="59" t="s">
        <v>111</v>
      </c>
      <c r="C56" s="49">
        <v>27.25</v>
      </c>
      <c r="D56" s="51">
        <v>41147</v>
      </c>
      <c r="E56" s="63">
        <v>1</v>
      </c>
      <c r="F56" s="66">
        <f t="shared" si="0"/>
        <v>27.25</v>
      </c>
      <c r="G56" s="1"/>
      <c r="H56" s="59" t="s">
        <v>112</v>
      </c>
      <c r="I56" s="100">
        <v>3.96</v>
      </c>
      <c r="J56" s="86"/>
      <c r="K56" s="38">
        <v>1</v>
      </c>
      <c r="L56" s="71">
        <f t="shared" si="1"/>
        <v>3.96</v>
      </c>
    </row>
    <row r="57" spans="2:12" ht="15">
      <c r="B57" s="59" t="s">
        <v>113</v>
      </c>
      <c r="C57" s="49">
        <v>10</v>
      </c>
      <c r="D57" s="51">
        <v>41178</v>
      </c>
      <c r="E57" s="63">
        <v>1</v>
      </c>
      <c r="F57" s="66">
        <f t="shared" si="0"/>
        <v>10</v>
      </c>
      <c r="G57" s="1"/>
      <c r="H57" s="59" t="s">
        <v>114</v>
      </c>
      <c r="I57" s="100">
        <v>4.2</v>
      </c>
      <c r="J57" s="86"/>
      <c r="K57" s="38">
        <v>1</v>
      </c>
      <c r="L57" s="71">
        <f t="shared" si="1"/>
        <v>4.2</v>
      </c>
    </row>
    <row r="58" spans="2:12" ht="15">
      <c r="B58" s="59" t="s">
        <v>115</v>
      </c>
      <c r="C58" s="49">
        <v>23</v>
      </c>
      <c r="D58" s="51">
        <v>41240</v>
      </c>
      <c r="E58" s="63">
        <v>1</v>
      </c>
      <c r="F58" s="66">
        <f t="shared" si="0"/>
        <v>23</v>
      </c>
      <c r="G58" s="1"/>
      <c r="H58" s="59" t="s">
        <v>116</v>
      </c>
      <c r="I58" s="100">
        <v>4.25</v>
      </c>
      <c r="J58" s="86"/>
      <c r="K58" s="38">
        <v>1</v>
      </c>
      <c r="L58" s="71">
        <f t="shared" si="1"/>
        <v>4.25</v>
      </c>
    </row>
    <row r="59" spans="2:12" ht="15">
      <c r="B59" s="59" t="s">
        <v>117</v>
      </c>
      <c r="C59" s="49">
        <v>14.8</v>
      </c>
      <c r="D59" s="51">
        <v>41266</v>
      </c>
      <c r="E59" s="63">
        <v>1</v>
      </c>
      <c r="F59" s="66">
        <f t="shared" si="0"/>
        <v>14.8</v>
      </c>
      <c r="G59" s="1"/>
      <c r="H59" s="59" t="s">
        <v>118</v>
      </c>
      <c r="I59" s="100">
        <v>4.25</v>
      </c>
      <c r="J59" s="86"/>
      <c r="K59" s="38">
        <v>1</v>
      </c>
      <c r="L59" s="71">
        <f t="shared" si="1"/>
        <v>4.25</v>
      </c>
    </row>
    <row r="60" spans="2:12" ht="15">
      <c r="B60" s="59" t="s">
        <v>119</v>
      </c>
      <c r="C60" s="49">
        <v>11.5</v>
      </c>
      <c r="D60" s="51">
        <v>41270</v>
      </c>
      <c r="E60" s="63">
        <v>1</v>
      </c>
      <c r="F60" s="66">
        <f t="shared" si="0"/>
        <v>11.5</v>
      </c>
      <c r="G60" s="1"/>
      <c r="H60" s="59" t="s">
        <v>120</v>
      </c>
      <c r="I60" s="100">
        <v>4.25</v>
      </c>
      <c r="J60" s="86"/>
      <c r="K60" s="38">
        <v>1</v>
      </c>
      <c r="L60" s="71">
        <f t="shared" si="1"/>
        <v>4.25</v>
      </c>
    </row>
    <row r="61" spans="2:12" ht="15">
      <c r="B61" s="61"/>
      <c r="C61" s="52">
        <f>SUM(C53:C60)</f>
        <v>1331.915</v>
      </c>
      <c r="D61" s="50"/>
      <c r="E61" s="64"/>
      <c r="F61" s="67">
        <f>SUM(F53:F60)</f>
        <v>1331.915</v>
      </c>
      <c r="G61" s="1"/>
      <c r="H61" s="59" t="s">
        <v>122</v>
      </c>
      <c r="I61" s="100">
        <v>4.5</v>
      </c>
      <c r="J61" s="86"/>
      <c r="K61" s="38">
        <v>1</v>
      </c>
      <c r="L61" s="71">
        <f t="shared" si="1"/>
        <v>4.5</v>
      </c>
    </row>
    <row r="62" spans="2:12" ht="15">
      <c r="B62" s="61"/>
      <c r="C62" s="50"/>
      <c r="D62" s="50"/>
      <c r="E62" s="64"/>
      <c r="F62" s="67"/>
      <c r="G62" s="1"/>
      <c r="H62" s="59" t="s">
        <v>123</v>
      </c>
      <c r="I62" s="100">
        <v>4.5</v>
      </c>
      <c r="J62" s="86"/>
      <c r="K62" s="38">
        <v>1</v>
      </c>
      <c r="L62" s="71">
        <f t="shared" si="1"/>
        <v>4.5</v>
      </c>
    </row>
    <row r="63" spans="2:12" ht="15">
      <c r="B63" s="62" t="s">
        <v>124</v>
      </c>
      <c r="C63" s="49"/>
      <c r="D63" s="53"/>
      <c r="E63" s="65"/>
      <c r="F63" s="67"/>
      <c r="G63" s="1"/>
      <c r="H63" s="59" t="s">
        <v>125</v>
      </c>
      <c r="I63" s="100">
        <v>4.5</v>
      </c>
      <c r="J63" s="86"/>
      <c r="K63" s="38">
        <v>1</v>
      </c>
      <c r="L63" s="71">
        <f t="shared" si="1"/>
        <v>4.5</v>
      </c>
    </row>
    <row r="64" spans="2:12" ht="15">
      <c r="B64" s="59" t="s">
        <v>126</v>
      </c>
      <c r="C64" s="49">
        <v>36.9</v>
      </c>
      <c r="D64" s="54">
        <v>41306</v>
      </c>
      <c r="E64" s="40">
        <f>(13-MONTH(D64))/12</f>
        <v>0.9166666666666666</v>
      </c>
      <c r="F64" s="67">
        <f>C64*E64</f>
        <v>33.824999999999996</v>
      </c>
      <c r="G64" s="1"/>
      <c r="H64" s="59" t="s">
        <v>127</v>
      </c>
      <c r="I64" s="100">
        <v>4.5</v>
      </c>
      <c r="J64" s="86"/>
      <c r="K64" s="38">
        <v>1</v>
      </c>
      <c r="L64" s="71">
        <f t="shared" si="1"/>
        <v>4.5</v>
      </c>
    </row>
    <row r="65" spans="2:12" ht="15">
      <c r="B65" s="59" t="s">
        <v>128</v>
      </c>
      <c r="C65" s="49">
        <v>18</v>
      </c>
      <c r="D65" s="54">
        <v>41334</v>
      </c>
      <c r="E65" s="40">
        <f aca="true" t="shared" si="2" ref="E65:E70">(13-MONTH(D65))/12</f>
        <v>0.8333333333333334</v>
      </c>
      <c r="F65" s="67">
        <f aca="true" t="shared" si="3" ref="F65:F70">C65*E65</f>
        <v>15</v>
      </c>
      <c r="G65" s="1"/>
      <c r="H65" s="59" t="s">
        <v>129</v>
      </c>
      <c r="I65" s="100">
        <v>4.6</v>
      </c>
      <c r="J65" s="86"/>
      <c r="K65" s="38">
        <v>1</v>
      </c>
      <c r="L65" s="71">
        <f t="shared" si="1"/>
        <v>4.6</v>
      </c>
    </row>
    <row r="66" spans="2:12" ht="15">
      <c r="B66" s="59" t="s">
        <v>130</v>
      </c>
      <c r="C66" s="49">
        <v>22</v>
      </c>
      <c r="D66" s="54">
        <v>41456</v>
      </c>
      <c r="E66" s="40">
        <f t="shared" si="2"/>
        <v>0.5</v>
      </c>
      <c r="F66" s="67">
        <f t="shared" si="3"/>
        <v>11</v>
      </c>
      <c r="G66" s="1"/>
      <c r="H66" s="59" t="s">
        <v>131</v>
      </c>
      <c r="I66" s="100">
        <v>4.6</v>
      </c>
      <c r="J66" s="86"/>
      <c r="K66" s="38">
        <v>1</v>
      </c>
      <c r="L66" s="71">
        <f t="shared" si="1"/>
        <v>4.6</v>
      </c>
    </row>
    <row r="67" spans="2:12" ht="15">
      <c r="B67" s="59" t="s">
        <v>132</v>
      </c>
      <c r="C67" s="49">
        <v>16.1</v>
      </c>
      <c r="D67" s="54">
        <v>41548</v>
      </c>
      <c r="E67" s="40">
        <f t="shared" si="2"/>
        <v>0.25</v>
      </c>
      <c r="F67" s="67">
        <f t="shared" si="3"/>
        <v>4.025</v>
      </c>
      <c r="G67" s="1"/>
      <c r="H67" s="59" t="s">
        <v>133</v>
      </c>
      <c r="I67" s="100">
        <v>4.62</v>
      </c>
      <c r="J67" s="86"/>
      <c r="K67" s="38">
        <v>1</v>
      </c>
      <c r="L67" s="71">
        <f t="shared" si="1"/>
        <v>4.62</v>
      </c>
    </row>
    <row r="68" spans="2:12" ht="15">
      <c r="B68" s="59" t="s">
        <v>134</v>
      </c>
      <c r="C68" s="49">
        <v>12</v>
      </c>
      <c r="D68" s="54">
        <v>41579</v>
      </c>
      <c r="E68" s="40">
        <f t="shared" si="2"/>
        <v>0.16666666666666666</v>
      </c>
      <c r="F68" s="67">
        <f t="shared" si="3"/>
        <v>2</v>
      </c>
      <c r="G68" s="1"/>
      <c r="H68" s="59" t="s">
        <v>135</v>
      </c>
      <c r="I68" s="100">
        <v>4.8</v>
      </c>
      <c r="J68" s="86"/>
      <c r="K68" s="38">
        <v>1</v>
      </c>
      <c r="L68" s="71">
        <f aca="true" t="shared" si="4" ref="L68:L102">I68*K68</f>
        <v>4.8</v>
      </c>
    </row>
    <row r="69" spans="2:12" ht="15">
      <c r="B69" s="59" t="s">
        <v>136</v>
      </c>
      <c r="C69" s="49">
        <v>14</v>
      </c>
      <c r="D69" s="54">
        <v>41579</v>
      </c>
      <c r="E69" s="40">
        <f t="shared" si="2"/>
        <v>0.16666666666666666</v>
      </c>
      <c r="F69" s="67">
        <f t="shared" si="3"/>
        <v>2.333333333333333</v>
      </c>
      <c r="G69" s="1"/>
      <c r="H69" s="59" t="s">
        <v>137</v>
      </c>
      <c r="I69" s="100">
        <v>4.8</v>
      </c>
      <c r="J69" s="86"/>
      <c r="K69" s="38">
        <v>1</v>
      </c>
      <c r="L69" s="71">
        <f t="shared" si="4"/>
        <v>4.8</v>
      </c>
    </row>
    <row r="70" spans="2:12" ht="15">
      <c r="B70" s="59" t="s">
        <v>138</v>
      </c>
      <c r="C70" s="49">
        <v>15.3</v>
      </c>
      <c r="D70" s="54">
        <v>41579</v>
      </c>
      <c r="E70" s="40">
        <f t="shared" si="2"/>
        <v>0.16666666666666666</v>
      </c>
      <c r="F70" s="67">
        <f t="shared" si="3"/>
        <v>2.55</v>
      </c>
      <c r="G70" s="1"/>
      <c r="H70" s="59" t="s">
        <v>139</v>
      </c>
      <c r="I70" s="100">
        <v>4.95</v>
      </c>
      <c r="J70" s="86"/>
      <c r="K70" s="38">
        <v>1</v>
      </c>
      <c r="L70" s="71">
        <f t="shared" si="4"/>
        <v>4.95</v>
      </c>
    </row>
    <row r="71" spans="2:12" ht="15">
      <c r="B71" s="59"/>
      <c r="C71" s="52">
        <f>SUM(C64:C70)</f>
        <v>134.3</v>
      </c>
      <c r="D71" s="55"/>
      <c r="E71" s="40"/>
      <c r="F71" s="67">
        <f>SUM(F64:F70)</f>
        <v>70.73333333333332</v>
      </c>
      <c r="G71" s="1"/>
      <c r="H71" s="59" t="s">
        <v>140</v>
      </c>
      <c r="I71" s="100">
        <v>4.98</v>
      </c>
      <c r="J71" s="86"/>
      <c r="K71" s="38">
        <v>1</v>
      </c>
      <c r="L71" s="71">
        <f t="shared" si="4"/>
        <v>4.98</v>
      </c>
    </row>
    <row r="72" spans="2:12" ht="15">
      <c r="B72" s="61"/>
      <c r="C72" s="50"/>
      <c r="D72" s="50"/>
      <c r="E72" s="64"/>
      <c r="F72" s="67"/>
      <c r="G72" s="1"/>
      <c r="H72" s="59" t="s">
        <v>141</v>
      </c>
      <c r="I72" s="100">
        <v>4.99</v>
      </c>
      <c r="J72" s="86"/>
      <c r="K72" s="38">
        <v>1</v>
      </c>
      <c r="L72" s="71">
        <f t="shared" si="4"/>
        <v>4.99</v>
      </c>
    </row>
    <row r="73" spans="2:12" ht="15.75" thickBot="1">
      <c r="B73" s="94"/>
      <c r="C73" s="95"/>
      <c r="D73" s="95"/>
      <c r="E73" s="96"/>
      <c r="F73" s="97">
        <f>F61+F71</f>
        <v>1402.6483333333333</v>
      </c>
      <c r="G73" s="1"/>
      <c r="H73" s="59" t="s">
        <v>142</v>
      </c>
      <c r="I73" s="100">
        <v>4.99</v>
      </c>
      <c r="J73" s="86"/>
      <c r="K73" s="38">
        <v>1</v>
      </c>
      <c r="L73" s="71">
        <f t="shared" si="4"/>
        <v>4.99</v>
      </c>
    </row>
    <row r="74" spans="2:12" ht="15">
      <c r="B74" s="47"/>
      <c r="C74" s="48"/>
      <c r="D74" s="4"/>
      <c r="E74" s="4"/>
      <c r="F74" s="4"/>
      <c r="G74" s="1"/>
      <c r="H74" s="59" t="s">
        <v>143</v>
      </c>
      <c r="I74" s="100">
        <v>4.99</v>
      </c>
      <c r="J74" s="86"/>
      <c r="K74" s="38">
        <v>1</v>
      </c>
      <c r="L74" s="71">
        <f t="shared" si="4"/>
        <v>4.99</v>
      </c>
    </row>
    <row r="75" spans="2:12" ht="15">
      <c r="B75" s="5"/>
      <c r="C75" s="3"/>
      <c r="D75" s="4"/>
      <c r="E75" s="4"/>
      <c r="F75" s="4"/>
      <c r="G75" s="1"/>
      <c r="H75" s="59" t="s">
        <v>144</v>
      </c>
      <c r="I75" s="100">
        <v>5</v>
      </c>
      <c r="J75" s="86"/>
      <c r="K75" s="38">
        <v>1</v>
      </c>
      <c r="L75" s="71">
        <f t="shared" si="4"/>
        <v>5</v>
      </c>
    </row>
    <row r="76" spans="2:12" ht="15">
      <c r="B76" s="5"/>
      <c r="C76" s="3"/>
      <c r="D76" s="4"/>
      <c r="E76" s="4"/>
      <c r="F76" s="4"/>
      <c r="G76" s="1"/>
      <c r="H76" s="59" t="s">
        <v>145</v>
      </c>
      <c r="I76" s="100">
        <v>5</v>
      </c>
      <c r="J76" s="86"/>
      <c r="K76" s="38">
        <v>1</v>
      </c>
      <c r="L76" s="71">
        <f t="shared" si="4"/>
        <v>5</v>
      </c>
    </row>
    <row r="77" spans="2:12" ht="15">
      <c r="B77" s="5"/>
      <c r="C77" s="3"/>
      <c r="D77" s="4"/>
      <c r="E77" s="4"/>
      <c r="F77" s="4"/>
      <c r="G77" s="1"/>
      <c r="H77" s="59" t="s">
        <v>146</v>
      </c>
      <c r="I77" s="100">
        <v>5.1</v>
      </c>
      <c r="J77" s="86"/>
      <c r="K77" s="38">
        <v>1</v>
      </c>
      <c r="L77" s="71">
        <f t="shared" si="4"/>
        <v>5.1</v>
      </c>
    </row>
    <row r="78" spans="2:12" ht="15">
      <c r="B78" s="5"/>
      <c r="C78" s="3"/>
      <c r="D78" s="4"/>
      <c r="E78" s="4"/>
      <c r="F78" s="4"/>
      <c r="G78" s="1"/>
      <c r="H78" s="59" t="s">
        <v>147</v>
      </c>
      <c r="I78" s="100">
        <v>5.82</v>
      </c>
      <c r="J78" s="86"/>
      <c r="K78" s="38">
        <v>1</v>
      </c>
      <c r="L78" s="71">
        <f t="shared" si="4"/>
        <v>5.82</v>
      </c>
    </row>
    <row r="79" spans="2:12" ht="15">
      <c r="B79" s="5"/>
      <c r="C79" s="3"/>
      <c r="D79" s="4"/>
      <c r="E79" s="4"/>
      <c r="F79" s="4"/>
      <c r="G79" s="1"/>
      <c r="H79" s="59" t="s">
        <v>148</v>
      </c>
      <c r="I79" s="100">
        <v>5.94</v>
      </c>
      <c r="J79" s="86"/>
      <c r="K79" s="38">
        <v>1</v>
      </c>
      <c r="L79" s="71">
        <f t="shared" si="4"/>
        <v>5.94</v>
      </c>
    </row>
    <row r="80" spans="2:12" ht="15">
      <c r="B80" s="5"/>
      <c r="C80" s="3"/>
      <c r="D80" s="4"/>
      <c r="E80" s="4"/>
      <c r="F80" s="4"/>
      <c r="G80" s="1"/>
      <c r="H80" s="59" t="s">
        <v>149</v>
      </c>
      <c r="I80" s="100">
        <v>5.94</v>
      </c>
      <c r="J80" s="86"/>
      <c r="K80" s="38">
        <v>1</v>
      </c>
      <c r="L80" s="71">
        <f t="shared" si="4"/>
        <v>5.94</v>
      </c>
    </row>
    <row r="81" spans="2:12" ht="15">
      <c r="B81" s="5"/>
      <c r="C81" s="3"/>
      <c r="D81" s="4"/>
      <c r="E81" s="4"/>
      <c r="F81" s="4"/>
      <c r="G81" s="1"/>
      <c r="H81" s="59" t="s">
        <v>150</v>
      </c>
      <c r="I81" s="100">
        <v>5.95</v>
      </c>
      <c r="J81" s="86"/>
      <c r="K81" s="38">
        <v>1</v>
      </c>
      <c r="L81" s="71">
        <f t="shared" si="4"/>
        <v>5.95</v>
      </c>
    </row>
    <row r="82" spans="2:12" ht="15">
      <c r="B82" s="5"/>
      <c r="C82" s="3"/>
      <c r="D82" s="4"/>
      <c r="E82" s="4"/>
      <c r="F82" s="4"/>
      <c r="G82" s="1"/>
      <c r="H82" s="59" t="s">
        <v>151</v>
      </c>
      <c r="I82" s="100">
        <v>6</v>
      </c>
      <c r="J82" s="86"/>
      <c r="K82" s="38">
        <v>1</v>
      </c>
      <c r="L82" s="71">
        <f t="shared" si="4"/>
        <v>6</v>
      </c>
    </row>
    <row r="83" spans="2:12" ht="15">
      <c r="B83" s="5"/>
      <c r="C83" s="3"/>
      <c r="D83" s="4"/>
      <c r="E83" s="4"/>
      <c r="F83" s="4"/>
      <c r="G83" s="1"/>
      <c r="H83" s="59" t="s">
        <v>152</v>
      </c>
      <c r="I83" s="100">
        <v>6</v>
      </c>
      <c r="J83" s="86"/>
      <c r="K83" s="38">
        <v>1</v>
      </c>
      <c r="L83" s="71">
        <f t="shared" si="4"/>
        <v>6</v>
      </c>
    </row>
    <row r="84" spans="2:12" ht="15">
      <c r="B84" s="5"/>
      <c r="C84" s="3"/>
      <c r="D84" s="4"/>
      <c r="E84" s="4"/>
      <c r="F84" s="4"/>
      <c r="G84" s="1"/>
      <c r="H84" s="59" t="s">
        <v>153</v>
      </c>
      <c r="I84" s="100">
        <v>6.45</v>
      </c>
      <c r="J84" s="86"/>
      <c r="K84" s="38">
        <v>1</v>
      </c>
      <c r="L84" s="71">
        <f t="shared" si="4"/>
        <v>6.45</v>
      </c>
    </row>
    <row r="85" spans="2:12" ht="15">
      <c r="B85" s="5"/>
      <c r="C85" s="3"/>
      <c r="D85" s="4"/>
      <c r="E85" s="4"/>
      <c r="F85" s="4"/>
      <c r="G85" s="1"/>
      <c r="H85" s="59" t="s">
        <v>154</v>
      </c>
      <c r="I85" s="100">
        <v>6.75</v>
      </c>
      <c r="J85" s="86"/>
      <c r="K85" s="38">
        <v>1</v>
      </c>
      <c r="L85" s="71">
        <f t="shared" si="4"/>
        <v>6.75</v>
      </c>
    </row>
    <row r="86" spans="2:12" ht="15">
      <c r="B86" s="5"/>
      <c r="C86" s="3"/>
      <c r="D86" s="4"/>
      <c r="E86" s="4"/>
      <c r="F86" s="4"/>
      <c r="G86" s="1"/>
      <c r="H86" s="59" t="s">
        <v>155</v>
      </c>
      <c r="I86" s="100">
        <v>6.8</v>
      </c>
      <c r="J86" s="86"/>
      <c r="K86" s="38">
        <v>1</v>
      </c>
      <c r="L86" s="71">
        <f t="shared" si="4"/>
        <v>6.8</v>
      </c>
    </row>
    <row r="87" spans="2:12" ht="15">
      <c r="B87" s="5"/>
      <c r="C87" s="3"/>
      <c r="D87" s="4"/>
      <c r="E87" s="4"/>
      <c r="F87" s="4"/>
      <c r="G87" s="1"/>
      <c r="H87" s="59" t="s">
        <v>156</v>
      </c>
      <c r="I87" s="100">
        <v>6.8</v>
      </c>
      <c r="J87" s="86"/>
      <c r="K87" s="38">
        <v>1</v>
      </c>
      <c r="L87" s="71">
        <f t="shared" si="4"/>
        <v>6.8</v>
      </c>
    </row>
    <row r="88" spans="2:12" ht="15">
      <c r="B88" s="5"/>
      <c r="C88" s="3"/>
      <c r="D88" s="4"/>
      <c r="E88" s="4"/>
      <c r="F88" s="4"/>
      <c r="G88" s="1"/>
      <c r="H88" s="59" t="s">
        <v>157</v>
      </c>
      <c r="I88" s="100">
        <v>7.4</v>
      </c>
      <c r="J88" s="86"/>
      <c r="K88" s="38">
        <v>1</v>
      </c>
      <c r="L88" s="71">
        <f t="shared" si="4"/>
        <v>7.4</v>
      </c>
    </row>
    <row r="89" spans="2:12" ht="15">
      <c r="B89" s="5"/>
      <c r="C89" s="3"/>
      <c r="D89" s="4"/>
      <c r="E89" s="4"/>
      <c r="F89" s="4"/>
      <c r="G89" s="1"/>
      <c r="H89" s="59" t="s">
        <v>158</v>
      </c>
      <c r="I89" s="100">
        <v>7.5</v>
      </c>
      <c r="J89" s="86"/>
      <c r="K89" s="38">
        <v>1</v>
      </c>
      <c r="L89" s="71">
        <f t="shared" si="4"/>
        <v>7.5</v>
      </c>
    </row>
    <row r="90" spans="2:12" ht="15">
      <c r="B90" s="5"/>
      <c r="C90" s="3"/>
      <c r="D90" s="4"/>
      <c r="E90" s="4"/>
      <c r="F90" s="4"/>
      <c r="G90" s="1"/>
      <c r="H90" s="59" t="s">
        <v>159</v>
      </c>
      <c r="I90" s="100">
        <v>7.5</v>
      </c>
      <c r="J90" s="86"/>
      <c r="K90" s="38">
        <v>1</v>
      </c>
      <c r="L90" s="71">
        <f t="shared" si="4"/>
        <v>7.5</v>
      </c>
    </row>
    <row r="91" spans="2:12" ht="15">
      <c r="B91" s="5"/>
      <c r="C91" s="3"/>
      <c r="D91" s="4"/>
      <c r="E91" s="4"/>
      <c r="F91" s="4"/>
      <c r="G91" s="1"/>
      <c r="H91" s="59" t="s">
        <v>160</v>
      </c>
      <c r="I91" s="100">
        <v>7.5</v>
      </c>
      <c r="J91" s="86"/>
      <c r="K91" s="38">
        <v>1</v>
      </c>
      <c r="L91" s="71">
        <f t="shared" si="4"/>
        <v>7.5</v>
      </c>
    </row>
    <row r="92" spans="2:12" ht="15">
      <c r="B92" s="5"/>
      <c r="C92" s="3"/>
      <c r="D92" s="4"/>
      <c r="E92" s="4"/>
      <c r="F92" s="4"/>
      <c r="G92" s="1"/>
      <c r="H92" s="59" t="s">
        <v>161</v>
      </c>
      <c r="I92" s="100">
        <v>7.65</v>
      </c>
      <c r="J92" s="86"/>
      <c r="K92" s="38">
        <v>1</v>
      </c>
      <c r="L92" s="71">
        <f t="shared" si="4"/>
        <v>7.65</v>
      </c>
    </row>
    <row r="93" spans="2:12" ht="15">
      <c r="B93" s="5"/>
      <c r="C93" s="3"/>
      <c r="D93" s="4"/>
      <c r="E93" s="4"/>
      <c r="F93" s="4"/>
      <c r="G93" s="1"/>
      <c r="H93" s="59" t="s">
        <v>162</v>
      </c>
      <c r="I93" s="100">
        <v>7.65</v>
      </c>
      <c r="J93" s="86"/>
      <c r="K93" s="38">
        <v>1</v>
      </c>
      <c r="L93" s="71">
        <f t="shared" si="4"/>
        <v>7.65</v>
      </c>
    </row>
    <row r="94" spans="2:12" ht="15">
      <c r="B94" s="5"/>
      <c r="C94" s="3"/>
      <c r="D94" s="4"/>
      <c r="E94" s="4"/>
      <c r="F94" s="4"/>
      <c r="G94" s="1"/>
      <c r="H94" s="59" t="s">
        <v>163</v>
      </c>
      <c r="I94" s="100">
        <v>7.65</v>
      </c>
      <c r="J94" s="86"/>
      <c r="K94" s="38">
        <v>1</v>
      </c>
      <c r="L94" s="71">
        <f t="shared" si="4"/>
        <v>7.65</v>
      </c>
    </row>
    <row r="95" spans="2:12" ht="15">
      <c r="B95" s="5"/>
      <c r="C95" s="3"/>
      <c r="D95" s="4"/>
      <c r="E95" s="4"/>
      <c r="F95" s="4"/>
      <c r="G95" s="1"/>
      <c r="H95" s="59" t="s">
        <v>164</v>
      </c>
      <c r="I95" s="100">
        <v>8.4</v>
      </c>
      <c r="J95" s="86"/>
      <c r="K95" s="38">
        <v>1</v>
      </c>
      <c r="L95" s="71">
        <f t="shared" si="4"/>
        <v>8.4</v>
      </c>
    </row>
    <row r="96" spans="2:12" ht="15">
      <c r="B96" s="1"/>
      <c r="C96" s="1"/>
      <c r="D96" s="1"/>
      <c r="E96" s="1"/>
      <c r="F96" s="1"/>
      <c r="G96" s="1"/>
      <c r="H96" s="59" t="s">
        <v>165</v>
      </c>
      <c r="I96" s="100">
        <v>8.5</v>
      </c>
      <c r="J96" s="86"/>
      <c r="K96" s="38">
        <v>1</v>
      </c>
      <c r="L96" s="71">
        <f t="shared" si="4"/>
        <v>8.5</v>
      </c>
    </row>
    <row r="97" spans="2:12" ht="15">
      <c r="B97" s="1"/>
      <c r="C97" s="1"/>
      <c r="D97" s="1"/>
      <c r="E97" s="1"/>
      <c r="F97" s="1"/>
      <c r="G97" s="1"/>
      <c r="H97" s="59" t="s">
        <v>166</v>
      </c>
      <c r="I97" s="100">
        <v>8.5</v>
      </c>
      <c r="J97" s="86"/>
      <c r="K97" s="38">
        <v>1</v>
      </c>
      <c r="L97" s="71">
        <f t="shared" si="4"/>
        <v>8.5</v>
      </c>
    </row>
    <row r="98" spans="2:12" ht="15">
      <c r="B98" s="1"/>
      <c r="C98" s="1"/>
      <c r="D98" s="1"/>
      <c r="E98" s="1"/>
      <c r="F98" s="1"/>
      <c r="G98" s="1"/>
      <c r="H98" s="59" t="s">
        <v>167</v>
      </c>
      <c r="I98" s="100">
        <v>8.5</v>
      </c>
      <c r="J98" s="86"/>
      <c r="K98" s="38">
        <v>1</v>
      </c>
      <c r="L98" s="71">
        <f t="shared" si="4"/>
        <v>8.5</v>
      </c>
    </row>
    <row r="99" spans="2:12" ht="15">
      <c r="B99" s="1"/>
      <c r="C99" s="1"/>
      <c r="D99" s="1"/>
      <c r="E99" s="1"/>
      <c r="F99" s="1"/>
      <c r="G99" s="1"/>
      <c r="H99" s="59" t="s">
        <v>168</v>
      </c>
      <c r="I99" s="100">
        <v>9</v>
      </c>
      <c r="J99" s="86"/>
      <c r="K99" s="38">
        <v>1</v>
      </c>
      <c r="L99" s="71">
        <f t="shared" si="4"/>
        <v>9</v>
      </c>
    </row>
    <row r="100" spans="2:12" ht="15">
      <c r="B100" s="1"/>
      <c r="C100" s="1"/>
      <c r="D100" s="1"/>
      <c r="E100" s="1"/>
      <c r="F100" s="1"/>
      <c r="G100" s="1"/>
      <c r="H100" s="59" t="s">
        <v>169</v>
      </c>
      <c r="I100" s="100">
        <v>9.2</v>
      </c>
      <c r="J100" s="86"/>
      <c r="K100" s="38">
        <v>1</v>
      </c>
      <c r="L100" s="71">
        <f t="shared" si="4"/>
        <v>9.2</v>
      </c>
    </row>
    <row r="101" spans="2:12" ht="15">
      <c r="B101" s="1"/>
      <c r="C101" s="1"/>
      <c r="D101" s="1"/>
      <c r="E101" s="1"/>
      <c r="F101" s="1"/>
      <c r="G101" s="1"/>
      <c r="H101" s="59" t="s">
        <v>170</v>
      </c>
      <c r="I101" s="100">
        <v>9.35</v>
      </c>
      <c r="J101" s="86"/>
      <c r="K101" s="38">
        <v>1</v>
      </c>
      <c r="L101" s="71">
        <f t="shared" si="4"/>
        <v>9.35</v>
      </c>
    </row>
    <row r="102" spans="2:12" ht="15">
      <c r="B102" s="1"/>
      <c r="C102" s="1"/>
      <c r="D102" s="1"/>
      <c r="E102" s="1"/>
      <c r="F102" s="1"/>
      <c r="G102" s="1"/>
      <c r="H102" s="59" t="s">
        <v>171</v>
      </c>
      <c r="I102" s="100">
        <v>9.99</v>
      </c>
      <c r="J102" s="86"/>
      <c r="K102" s="38">
        <v>1</v>
      </c>
      <c r="L102" s="71">
        <f t="shared" si="4"/>
        <v>9.99</v>
      </c>
    </row>
    <row r="103" spans="2:12" ht="15">
      <c r="B103" s="1"/>
      <c r="C103" s="1"/>
      <c r="D103" s="1"/>
      <c r="E103" s="1"/>
      <c r="F103" s="1"/>
      <c r="G103" s="1"/>
      <c r="H103" s="60" t="s">
        <v>105</v>
      </c>
      <c r="I103" s="101">
        <f>SUM(I3:I102)</f>
        <v>388.5529999999999</v>
      </c>
      <c r="J103" s="86"/>
      <c r="K103" s="38"/>
      <c r="L103" s="98">
        <f>SUM(L3:L102)</f>
        <v>388.5529999999999</v>
      </c>
    </row>
    <row r="104" spans="2:12" ht="15">
      <c r="B104" s="1"/>
      <c r="C104" s="1"/>
      <c r="D104" s="1"/>
      <c r="E104" s="1"/>
      <c r="F104" s="1"/>
      <c r="G104" s="1"/>
      <c r="H104" s="89"/>
      <c r="I104" s="102"/>
      <c r="J104" s="87"/>
      <c r="K104" s="38"/>
      <c r="L104" s="71"/>
    </row>
    <row r="105" spans="2:12" ht="15">
      <c r="B105" s="1"/>
      <c r="C105" s="1"/>
      <c r="D105" s="1"/>
      <c r="E105" s="1"/>
      <c r="F105" s="1"/>
      <c r="G105" s="1"/>
      <c r="H105" s="59" t="s">
        <v>172</v>
      </c>
      <c r="I105" s="100">
        <v>3.4</v>
      </c>
      <c r="J105" s="51">
        <v>41076</v>
      </c>
      <c r="K105" s="38">
        <v>1</v>
      </c>
      <c r="L105" s="71">
        <f aca="true" t="shared" si="5" ref="L105:L115">I105*K105</f>
        <v>3.4</v>
      </c>
    </row>
    <row r="106" spans="2:12" ht="15">
      <c r="B106" s="1"/>
      <c r="C106" s="1"/>
      <c r="D106" s="1"/>
      <c r="E106" s="1"/>
      <c r="F106" s="1"/>
      <c r="G106" s="1"/>
      <c r="H106" s="59" t="s">
        <v>173</v>
      </c>
      <c r="I106" s="100">
        <v>6.9</v>
      </c>
      <c r="J106" s="51">
        <v>41147</v>
      </c>
      <c r="K106" s="38">
        <v>1</v>
      </c>
      <c r="L106" s="71">
        <f t="shared" si="5"/>
        <v>6.9</v>
      </c>
    </row>
    <row r="107" spans="2:12" ht="15">
      <c r="B107" s="1"/>
      <c r="C107" s="1"/>
      <c r="D107" s="1"/>
      <c r="E107" s="1"/>
      <c r="F107" s="1"/>
      <c r="G107" s="1"/>
      <c r="H107" s="59" t="s">
        <v>174</v>
      </c>
      <c r="I107" s="100">
        <v>4.99</v>
      </c>
      <c r="J107" s="51">
        <v>41178</v>
      </c>
      <c r="K107" s="38">
        <v>1</v>
      </c>
      <c r="L107" s="71">
        <f t="shared" si="5"/>
        <v>4.99</v>
      </c>
    </row>
    <row r="108" spans="2:12" ht="15">
      <c r="B108" s="1"/>
      <c r="C108" s="1"/>
      <c r="D108" s="1"/>
      <c r="E108" s="1"/>
      <c r="F108" s="1"/>
      <c r="G108" s="1"/>
      <c r="H108" s="59" t="s">
        <v>175</v>
      </c>
      <c r="I108" s="100">
        <v>4</v>
      </c>
      <c r="J108" s="51">
        <v>41198</v>
      </c>
      <c r="K108" s="38">
        <v>1</v>
      </c>
      <c r="L108" s="71">
        <f t="shared" si="5"/>
        <v>4</v>
      </c>
    </row>
    <row r="109" spans="2:12" ht="15">
      <c r="B109" s="1"/>
      <c r="C109" s="1"/>
      <c r="D109" s="1"/>
      <c r="E109" s="1"/>
      <c r="F109" s="1"/>
      <c r="G109" s="1"/>
      <c r="H109" s="59" t="s">
        <v>176</v>
      </c>
      <c r="I109" s="100">
        <v>3.6</v>
      </c>
      <c r="J109" s="51">
        <v>41207</v>
      </c>
      <c r="K109" s="38">
        <v>1</v>
      </c>
      <c r="L109" s="71">
        <f t="shared" si="5"/>
        <v>3.6</v>
      </c>
    </row>
    <row r="110" spans="2:12" ht="15">
      <c r="B110" s="1"/>
      <c r="C110" s="1"/>
      <c r="D110" s="1"/>
      <c r="E110" s="1"/>
      <c r="F110" s="1"/>
      <c r="G110" s="1"/>
      <c r="H110" s="59" t="s">
        <v>177</v>
      </c>
      <c r="I110" s="100">
        <v>3.6</v>
      </c>
      <c r="J110" s="51">
        <v>41209</v>
      </c>
      <c r="K110" s="38">
        <v>1</v>
      </c>
      <c r="L110" s="71">
        <f t="shared" si="5"/>
        <v>3.6</v>
      </c>
    </row>
    <row r="111" spans="2:12" ht="15">
      <c r="B111" s="1"/>
      <c r="C111" s="1"/>
      <c r="D111" s="1"/>
      <c r="E111" s="1"/>
      <c r="F111" s="1"/>
      <c r="G111" s="1"/>
      <c r="H111" s="59" t="s">
        <v>178</v>
      </c>
      <c r="I111" s="100">
        <v>4</v>
      </c>
      <c r="J111" s="51">
        <v>41232</v>
      </c>
      <c r="K111" s="38">
        <v>1</v>
      </c>
      <c r="L111" s="71">
        <f t="shared" si="5"/>
        <v>4</v>
      </c>
    </row>
    <row r="112" spans="2:12" ht="15">
      <c r="B112" s="1"/>
      <c r="C112" s="1"/>
      <c r="D112" s="1"/>
      <c r="E112" s="1"/>
      <c r="F112" s="1"/>
      <c r="G112" s="1"/>
      <c r="H112" s="59" t="s">
        <v>179</v>
      </c>
      <c r="I112" s="100">
        <v>5</v>
      </c>
      <c r="J112" s="51">
        <v>41232</v>
      </c>
      <c r="K112" s="38">
        <v>1</v>
      </c>
      <c r="L112" s="71">
        <f t="shared" si="5"/>
        <v>5</v>
      </c>
    </row>
    <row r="113" spans="2:12" ht="15">
      <c r="B113" s="1"/>
      <c r="C113" s="1"/>
      <c r="D113" s="1"/>
      <c r="E113" s="1"/>
      <c r="F113" s="1"/>
      <c r="G113" s="1"/>
      <c r="H113" s="59" t="s">
        <v>180</v>
      </c>
      <c r="I113" s="100">
        <v>4.25</v>
      </c>
      <c r="J113" s="51">
        <v>41241</v>
      </c>
      <c r="K113" s="38">
        <v>1</v>
      </c>
      <c r="L113" s="71">
        <f t="shared" si="5"/>
        <v>4.25</v>
      </c>
    </row>
    <row r="114" spans="2:12" ht="15">
      <c r="B114" s="1"/>
      <c r="C114" s="1"/>
      <c r="D114" s="1"/>
      <c r="E114" s="1"/>
      <c r="F114" s="1"/>
      <c r="G114" s="1"/>
      <c r="H114" s="59" t="s">
        <v>181</v>
      </c>
      <c r="I114" s="100">
        <v>2.3</v>
      </c>
      <c r="J114" s="51">
        <v>41270</v>
      </c>
      <c r="K114" s="38">
        <v>1</v>
      </c>
      <c r="L114" s="71">
        <f t="shared" si="5"/>
        <v>2.3</v>
      </c>
    </row>
    <row r="115" spans="2:12" ht="15">
      <c r="B115" s="1"/>
      <c r="C115" s="1"/>
      <c r="D115" s="1"/>
      <c r="E115" s="1"/>
      <c r="F115" s="1"/>
      <c r="G115" s="1"/>
      <c r="H115" s="59" t="s">
        <v>182</v>
      </c>
      <c r="I115" s="100">
        <v>4.25</v>
      </c>
      <c r="J115" s="51">
        <v>41270</v>
      </c>
      <c r="K115" s="38">
        <v>1</v>
      </c>
      <c r="L115" s="71">
        <f t="shared" si="5"/>
        <v>4.25</v>
      </c>
    </row>
    <row r="116" spans="2:12" ht="15">
      <c r="B116" s="2"/>
      <c r="C116" s="2"/>
      <c r="D116" s="2"/>
      <c r="E116" s="2"/>
      <c r="F116" s="2"/>
      <c r="G116" s="2"/>
      <c r="H116" s="90"/>
      <c r="I116" s="101">
        <f>SUM(I103:I115)</f>
        <v>434.8429999999999</v>
      </c>
      <c r="J116" s="86"/>
      <c r="K116" s="38"/>
      <c r="L116" s="98">
        <f>SUM(L103:L115)</f>
        <v>434.8429999999999</v>
      </c>
    </row>
    <row r="117" spans="2:12" ht="15">
      <c r="B117" s="2"/>
      <c r="C117" s="2"/>
      <c r="D117" s="2"/>
      <c r="E117" s="2"/>
      <c r="F117" s="2"/>
      <c r="G117" s="2"/>
      <c r="H117" s="91"/>
      <c r="I117" s="103"/>
      <c r="J117" s="88"/>
      <c r="K117" s="38"/>
      <c r="L117" s="71"/>
    </row>
    <row r="118" spans="2:12" ht="15">
      <c r="B118" s="2"/>
      <c r="C118" s="2"/>
      <c r="D118" s="2"/>
      <c r="E118" s="2"/>
      <c r="F118" s="2"/>
      <c r="G118" s="2"/>
      <c r="H118" s="59" t="s">
        <v>183</v>
      </c>
      <c r="I118" s="100">
        <v>0.499</v>
      </c>
      <c r="J118" s="54">
        <v>41334</v>
      </c>
      <c r="K118" s="40">
        <f>(13-MONTH(J118))/12</f>
        <v>0.8333333333333334</v>
      </c>
      <c r="L118" s="71">
        <f aca="true" t="shared" si="6" ref="L118:L131">I118*K118</f>
        <v>0.41583333333333333</v>
      </c>
    </row>
    <row r="119" spans="2:12" ht="15">
      <c r="B119" s="2"/>
      <c r="C119" s="2"/>
      <c r="D119" s="2"/>
      <c r="E119" s="2"/>
      <c r="F119" s="2"/>
      <c r="G119" s="2"/>
      <c r="H119" s="59" t="s">
        <v>184</v>
      </c>
      <c r="I119" s="100">
        <v>6</v>
      </c>
      <c r="J119" s="54">
        <v>41365</v>
      </c>
      <c r="K119" s="40">
        <f aca="true" t="shared" si="7" ref="K119:K131">(13-MONTH(J119))/12</f>
        <v>0.75</v>
      </c>
      <c r="L119" s="71">
        <f t="shared" si="6"/>
        <v>4.5</v>
      </c>
    </row>
    <row r="120" spans="2:12" ht="15">
      <c r="B120" s="2"/>
      <c r="C120" s="2"/>
      <c r="D120" s="2"/>
      <c r="E120" s="2"/>
      <c r="F120" s="2"/>
      <c r="G120" s="2"/>
      <c r="H120" s="59" t="s">
        <v>185</v>
      </c>
      <c r="I120" s="100">
        <v>3.9</v>
      </c>
      <c r="J120" s="54">
        <v>41365</v>
      </c>
      <c r="K120" s="40">
        <f t="shared" si="7"/>
        <v>0.75</v>
      </c>
      <c r="L120" s="71">
        <f t="shared" si="6"/>
        <v>2.925</v>
      </c>
    </row>
    <row r="121" spans="2:12" ht="15">
      <c r="B121" s="2"/>
      <c r="C121" s="2"/>
      <c r="D121" s="2"/>
      <c r="E121" s="2"/>
      <c r="F121" s="2"/>
      <c r="G121" s="2"/>
      <c r="H121" s="59" t="s">
        <v>186</v>
      </c>
      <c r="I121" s="100">
        <v>9</v>
      </c>
      <c r="J121" s="54">
        <v>41365</v>
      </c>
      <c r="K121" s="40">
        <f t="shared" si="7"/>
        <v>0.75</v>
      </c>
      <c r="L121" s="71">
        <f t="shared" si="6"/>
        <v>6.75</v>
      </c>
    </row>
    <row r="122" spans="2:12" ht="15">
      <c r="B122" s="2"/>
      <c r="C122" s="2"/>
      <c r="D122" s="2"/>
      <c r="E122" s="2"/>
      <c r="F122" s="2"/>
      <c r="G122" s="2"/>
      <c r="H122" s="59" t="s">
        <v>187</v>
      </c>
      <c r="I122" s="100">
        <v>3</v>
      </c>
      <c r="J122" s="54">
        <v>41365</v>
      </c>
      <c r="K122" s="40">
        <f t="shared" si="7"/>
        <v>0.75</v>
      </c>
      <c r="L122" s="71">
        <f t="shared" si="6"/>
        <v>2.25</v>
      </c>
    </row>
    <row r="123" spans="2:12" ht="15">
      <c r="B123" s="2"/>
      <c r="C123" s="2"/>
      <c r="D123" s="2"/>
      <c r="E123" s="2"/>
      <c r="F123" s="2"/>
      <c r="G123" s="2"/>
      <c r="H123" s="59" t="s">
        <v>188</v>
      </c>
      <c r="I123" s="100">
        <v>9</v>
      </c>
      <c r="J123" s="54">
        <v>41365</v>
      </c>
      <c r="K123" s="40">
        <f t="shared" si="7"/>
        <v>0.75</v>
      </c>
      <c r="L123" s="71">
        <f t="shared" si="6"/>
        <v>6.75</v>
      </c>
    </row>
    <row r="124" spans="2:12" ht="15">
      <c r="B124" s="2"/>
      <c r="C124" s="2"/>
      <c r="D124" s="2"/>
      <c r="E124" s="2"/>
      <c r="F124" s="2"/>
      <c r="G124" s="2"/>
      <c r="H124" s="59" t="s">
        <v>189</v>
      </c>
      <c r="I124" s="100">
        <v>8.75</v>
      </c>
      <c r="J124" s="54">
        <v>41365</v>
      </c>
      <c r="K124" s="40">
        <f t="shared" si="7"/>
        <v>0.75</v>
      </c>
      <c r="L124" s="71">
        <f t="shared" si="6"/>
        <v>6.5625</v>
      </c>
    </row>
    <row r="125" spans="2:12" ht="15">
      <c r="B125" s="2"/>
      <c r="C125" s="2"/>
      <c r="D125" s="2"/>
      <c r="E125" s="2"/>
      <c r="F125" s="2"/>
      <c r="G125" s="2"/>
      <c r="H125" s="59" t="s">
        <v>190</v>
      </c>
      <c r="I125" s="100">
        <v>3.05</v>
      </c>
      <c r="J125" s="54">
        <v>41426</v>
      </c>
      <c r="K125" s="40">
        <f t="shared" si="7"/>
        <v>0.5833333333333334</v>
      </c>
      <c r="L125" s="71">
        <f t="shared" si="6"/>
        <v>1.7791666666666668</v>
      </c>
    </row>
    <row r="126" spans="2:12" ht="15">
      <c r="B126" s="2"/>
      <c r="C126" s="2"/>
      <c r="D126" s="2"/>
      <c r="E126" s="2"/>
      <c r="F126" s="2"/>
      <c r="G126" s="2"/>
      <c r="H126" s="59" t="s">
        <v>191</v>
      </c>
      <c r="I126" s="100">
        <v>5.82</v>
      </c>
      <c r="J126" s="54">
        <v>41426</v>
      </c>
      <c r="K126" s="40">
        <f t="shared" si="7"/>
        <v>0.5833333333333334</v>
      </c>
      <c r="L126" s="71">
        <f t="shared" si="6"/>
        <v>3.3950000000000005</v>
      </c>
    </row>
    <row r="127" spans="2:12" ht="15">
      <c r="B127" s="2"/>
      <c r="C127" s="2"/>
      <c r="D127" s="2"/>
      <c r="E127" s="2"/>
      <c r="F127" s="2"/>
      <c r="G127" s="2"/>
      <c r="H127" s="59" t="s">
        <v>192</v>
      </c>
      <c r="I127" s="100">
        <v>8.28</v>
      </c>
      <c r="J127" s="54">
        <v>41456</v>
      </c>
      <c r="K127" s="40">
        <f t="shared" si="7"/>
        <v>0.5</v>
      </c>
      <c r="L127" s="71">
        <f t="shared" si="6"/>
        <v>4.14</v>
      </c>
    </row>
    <row r="128" spans="2:12" ht="15">
      <c r="B128" s="2"/>
      <c r="C128" s="2"/>
      <c r="D128" s="2"/>
      <c r="E128" s="2"/>
      <c r="F128" s="2"/>
      <c r="G128" s="2"/>
      <c r="H128" s="59" t="s">
        <v>193</v>
      </c>
      <c r="I128" s="100">
        <v>2.5</v>
      </c>
      <c r="J128" s="54">
        <v>41456</v>
      </c>
      <c r="K128" s="40">
        <f t="shared" si="7"/>
        <v>0.5</v>
      </c>
      <c r="L128" s="71">
        <f t="shared" si="6"/>
        <v>1.25</v>
      </c>
    </row>
    <row r="129" spans="2:12" ht="15">
      <c r="B129" s="2"/>
      <c r="C129" s="2"/>
      <c r="D129" s="2"/>
      <c r="E129" s="2"/>
      <c r="F129" s="2"/>
      <c r="G129" s="2"/>
      <c r="H129" s="59" t="s">
        <v>194</v>
      </c>
      <c r="I129" s="100">
        <v>3.6</v>
      </c>
      <c r="J129" s="54">
        <v>41548</v>
      </c>
      <c r="K129" s="40">
        <f t="shared" si="7"/>
        <v>0.25</v>
      </c>
      <c r="L129" s="71">
        <f t="shared" si="6"/>
        <v>0.9</v>
      </c>
    </row>
    <row r="130" spans="2:12" ht="15">
      <c r="B130" s="2"/>
      <c r="C130" s="2"/>
      <c r="D130" s="2"/>
      <c r="E130" s="2"/>
      <c r="F130" s="2"/>
      <c r="G130" s="2"/>
      <c r="H130" s="59" t="s">
        <v>195</v>
      </c>
      <c r="I130" s="100">
        <v>9</v>
      </c>
      <c r="J130" s="54">
        <v>41548</v>
      </c>
      <c r="K130" s="40">
        <f t="shared" si="7"/>
        <v>0.25</v>
      </c>
      <c r="L130" s="71">
        <f t="shared" si="6"/>
        <v>2.25</v>
      </c>
    </row>
    <row r="131" spans="2:12" ht="15">
      <c r="B131" s="2"/>
      <c r="C131" s="2"/>
      <c r="D131" s="2"/>
      <c r="E131" s="2"/>
      <c r="F131" s="2"/>
      <c r="G131" s="2"/>
      <c r="H131" s="59" t="s">
        <v>196</v>
      </c>
      <c r="I131" s="100">
        <v>4.999</v>
      </c>
      <c r="J131" s="54">
        <v>41579</v>
      </c>
      <c r="K131" s="40">
        <f t="shared" si="7"/>
        <v>0.16666666666666666</v>
      </c>
      <c r="L131" s="71">
        <f t="shared" si="6"/>
        <v>0.8331666666666666</v>
      </c>
    </row>
    <row r="132" spans="2:12" ht="15">
      <c r="B132" s="2"/>
      <c r="C132" s="2"/>
      <c r="D132" s="2"/>
      <c r="E132" s="2"/>
      <c r="F132" s="2"/>
      <c r="G132" s="2"/>
      <c r="H132" s="59"/>
      <c r="I132" s="104">
        <f>SUM(I118:I131)</f>
        <v>77.398</v>
      </c>
      <c r="J132" s="55"/>
      <c r="K132" s="87"/>
      <c r="L132" s="67">
        <f>SUM(L118:L131)</f>
        <v>44.70066666666666</v>
      </c>
    </row>
    <row r="133" spans="2:12" ht="15">
      <c r="B133" s="2"/>
      <c r="C133" s="2"/>
      <c r="D133" s="2"/>
      <c r="E133" s="2"/>
      <c r="F133" s="2"/>
      <c r="G133" s="2"/>
      <c r="H133" s="89"/>
      <c r="I133" s="102"/>
      <c r="J133" s="87"/>
      <c r="K133" s="87"/>
      <c r="L133" s="71"/>
    </row>
    <row r="134" spans="2:12" ht="15.75" thickBot="1">
      <c r="B134" s="2"/>
      <c r="C134" s="2"/>
      <c r="D134" s="2"/>
      <c r="E134" s="2"/>
      <c r="F134" s="2"/>
      <c r="G134" s="2"/>
      <c r="H134" s="92"/>
      <c r="I134" s="93"/>
      <c r="J134" s="93"/>
      <c r="K134" s="93"/>
      <c r="L134" s="99">
        <f>L116+L132</f>
        <v>479.5436666666666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Dane</dc:creator>
  <cp:keywords/>
  <dc:description/>
  <cp:lastModifiedBy>Kenny Dane</cp:lastModifiedBy>
  <dcterms:created xsi:type="dcterms:W3CDTF">2012-07-10T18:21:14Z</dcterms:created>
  <dcterms:modified xsi:type="dcterms:W3CDTF">2012-08-02T14:53:41Z</dcterms:modified>
  <cp:category/>
  <cp:version/>
  <cp:contentType/>
  <cp:contentStatus/>
</cp:coreProperties>
</file>